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ell\Desktop\Solar Temp 2020 Sep\Wiring\"/>
    </mc:Choice>
  </mc:AlternateContent>
  <xr:revisionPtr revIDLastSave="0" documentId="13_ncr:1_{2248ECEB-5293-4014-A846-41AA875A25E9}" xr6:coauthVersionLast="45" xr6:coauthVersionMax="45" xr10:uidLastSave="{00000000-0000-0000-0000-000000000000}"/>
  <workbookProtection workbookAlgorithmName="SHA-512" workbookHashValue="I8ADqQft02gQzlTchh/FgRSAXsHS79SCN8CbhxxfRTQYKUStNo0wXQM4XAH8BWU6Yg1tueLcH0V+njZn23QcbQ==" workbookSaltValue="Z5uqXtUzXhlTGqxFe0P3yg==" workbookSpinCount="100000" lockStructure="1"/>
  <bookViews>
    <workbookView xWindow="-120" yWindow="-120" windowWidth="25440" windowHeight="15390" xr2:uid="{E418E9E1-B907-44CF-86C8-E0AC5EF8D7D3}"/>
  </bookViews>
  <sheets>
    <sheet name="Sheet1" sheetId="1" r:id="rId1"/>
    <sheet name="Table" sheetId="2" state="hidden" r:id="rId2"/>
    <sheet name="Sheet2"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160" i="1" l="1"/>
  <c r="AS157" i="1"/>
  <c r="AQ164" i="1"/>
  <c r="AQ146" i="1"/>
  <c r="AQ142" i="1"/>
  <c r="AQ138" i="1"/>
  <c r="AK134" i="1"/>
  <c r="AQ134" i="1"/>
  <c r="AQ116" i="1"/>
  <c r="AQ112" i="1"/>
  <c r="AG164" i="1"/>
  <c r="AG163" i="1"/>
  <c r="AG162" i="1"/>
  <c r="AJ144" i="1"/>
  <c r="AH144" i="1" s="1"/>
  <c r="AI144" i="1"/>
  <c r="AN130" i="1"/>
  <c r="AI122" i="1"/>
  <c r="AT142" i="1" l="1"/>
  <c r="AM142" i="1" s="1"/>
  <c r="AO150" i="1" s="1"/>
  <c r="K89" i="1" l="1"/>
  <c r="J89" i="1"/>
  <c r="I89" i="1"/>
  <c r="AO157" i="1" s="1"/>
  <c r="AG157" i="1" s="1"/>
  <c r="H89" i="1"/>
  <c r="AO160" i="1" s="1"/>
  <c r="AG160" i="1" s="1"/>
  <c r="AX20" i="1" l="1"/>
  <c r="BB20" i="1"/>
  <c r="AX22" i="1" s="1"/>
  <c r="BM15" i="1"/>
  <c r="BM17" i="1"/>
  <c r="BM19" i="1"/>
  <c r="BM21" i="1"/>
  <c r="BM23" i="1"/>
  <c r="BM25" i="1"/>
  <c r="BM27" i="1"/>
  <c r="BM29" i="1"/>
  <c r="BM31" i="1"/>
  <c r="BM33" i="1"/>
  <c r="BM35" i="1"/>
  <c r="BM13" i="1"/>
  <c r="BI15" i="1"/>
  <c r="BM37" i="1" l="1"/>
  <c r="BM39" i="1" s="1"/>
  <c r="I50" i="1" s="1"/>
  <c r="F133" i="1"/>
  <c r="B133" i="1"/>
  <c r="BB14" i="1" l="1"/>
  <c r="M110" i="1"/>
  <c r="E116" i="1" s="1"/>
  <c r="AX14" i="1" l="1"/>
  <c r="J110" i="1"/>
  <c r="AX16" i="1"/>
  <c r="F128" i="1" s="1"/>
  <c r="B128" i="1" l="1"/>
  <c r="C90" i="1"/>
  <c r="AF97" i="1" l="1"/>
  <c r="AJ101" i="1" s="1"/>
  <c r="C25" i="1" l="1"/>
  <c r="C27" i="1"/>
  <c r="C29" i="1"/>
  <c r="C31" i="1"/>
  <c r="C33" i="1"/>
  <c r="C35" i="1"/>
  <c r="C37" i="1"/>
  <c r="C39" i="1"/>
  <c r="C41" i="1"/>
  <c r="C43" i="1"/>
  <c r="C45" i="1"/>
  <c r="C23" i="1"/>
  <c r="C47" i="1" l="1"/>
  <c r="I81" i="1" l="1"/>
  <c r="J97" i="1" s="1"/>
  <c r="AT130" i="1"/>
  <c r="AJ130" i="1" s="1"/>
  <c r="AT134" i="1" s="1"/>
  <c r="AG134" i="1" s="1"/>
  <c r="AT138" i="1" s="1"/>
  <c r="AM138" i="1" s="1"/>
  <c r="AT146" i="1" s="1"/>
  <c r="AM146" i="1" s="1"/>
  <c r="AS150" i="1" s="1"/>
  <c r="AK150" i="1" s="1"/>
  <c r="I68" i="1" s="1"/>
  <c r="AT112" i="1"/>
  <c r="AJ112" i="1" s="1"/>
  <c r="AT116" i="1" s="1"/>
  <c r="AM116" i="1" l="1"/>
  <c r="AT164" i="1"/>
  <c r="AM164" i="1" s="1"/>
  <c r="G114" i="1"/>
  <c r="AJ97" i="1"/>
  <c r="AD97" i="1" s="1"/>
  <c r="AF101" i="1" s="1"/>
  <c r="AD101" i="1" s="1"/>
  <c r="G116" i="1" l="1"/>
</calcChain>
</file>

<file path=xl/sharedStrings.xml><?xml version="1.0" encoding="utf-8"?>
<sst xmlns="http://schemas.openxmlformats.org/spreadsheetml/2006/main" count="731" uniqueCount="287">
  <si>
    <t>الجهاز</t>
  </si>
  <si>
    <t>عدد ساعات عمل الجهاز</t>
  </si>
  <si>
    <t>عدد الاجهزة</t>
  </si>
  <si>
    <t>مجموع الاستهلاك اليومي للجهاز</t>
  </si>
  <si>
    <t>الاستهلاك اليومي</t>
  </si>
  <si>
    <t>قوة الانفرتر المطلوب</t>
  </si>
  <si>
    <t>البطاريات</t>
  </si>
  <si>
    <t>الايام الاحتياطية</t>
  </si>
  <si>
    <t>نسبة الافراغ</t>
  </si>
  <si>
    <t>فولت البطارية</t>
  </si>
  <si>
    <t>سعة البطارية</t>
  </si>
  <si>
    <t>كفائة النظام</t>
  </si>
  <si>
    <t>عدد البطاريات المطلوب</t>
  </si>
  <si>
    <t>الالواح</t>
  </si>
  <si>
    <t>قوة الجهاز ( وات )</t>
  </si>
  <si>
    <t>قوة اللوح المقترح</t>
  </si>
  <si>
    <t>عدد ساعات الشمس الدنيا</t>
  </si>
  <si>
    <t>عدد الالواح المطلوب</t>
  </si>
  <si>
    <t>فولت النظام</t>
  </si>
  <si>
    <t>اعداد المهندس : احمد العتيبي</t>
  </si>
  <si>
    <t>Vmp</t>
  </si>
  <si>
    <t>Battery Voltage</t>
  </si>
  <si>
    <t>Battery Bank Capacity ( Ah )</t>
  </si>
  <si>
    <t>Minimum Battery Capacity</t>
  </si>
  <si>
    <t>Maximum Number of Parallel String</t>
  </si>
  <si>
    <t xml:space="preserve">Total Solar Panel Needed </t>
  </si>
  <si>
    <t>Number of Module per String</t>
  </si>
  <si>
    <t>System Voltage</t>
  </si>
  <si>
    <t>Number of Parralel String</t>
  </si>
  <si>
    <t xml:space="preserve">Best Total Solar Panel Needed </t>
  </si>
  <si>
    <t>Numer of Parralel String</t>
  </si>
  <si>
    <t>Step H : Determine The Real Total Number of Solar Panel Needed</t>
  </si>
  <si>
    <t>النوع</t>
  </si>
  <si>
    <t>قوة التشغيل ( وات )</t>
  </si>
  <si>
    <t>تكييف ومراوح</t>
  </si>
  <si>
    <t>مروحة سقف</t>
  </si>
  <si>
    <t>60 W</t>
  </si>
  <si>
    <t>70 W</t>
  </si>
  <si>
    <r>
      <t>مكيف سبليت   (</t>
    </r>
    <r>
      <rPr>
        <sz val="10"/>
        <color rgb="FF000000"/>
        <rFont val="Dubai"/>
        <family val="2"/>
      </rPr>
      <t>10,000 BTU)</t>
    </r>
  </si>
  <si>
    <t>1,500 W</t>
  </si>
  <si>
    <t>4,500 W</t>
  </si>
  <si>
    <t>مكيف مركزي      (24,000 BTU)</t>
  </si>
  <si>
    <t>3,800 W</t>
  </si>
  <si>
    <t>11,400 W</t>
  </si>
  <si>
    <r>
      <t>مكيف مركزي      (</t>
    </r>
    <r>
      <rPr>
        <sz val="10"/>
        <color rgb="FF000000"/>
        <rFont val="Dubai"/>
        <family val="2"/>
      </rPr>
      <t>40,000 BTU)</t>
    </r>
  </si>
  <si>
    <t>6,000 W</t>
  </si>
  <si>
    <t>6,700 W</t>
  </si>
  <si>
    <t>مكيف صحراوي</t>
  </si>
  <si>
    <t>من 100W الى 240W</t>
  </si>
  <si>
    <t>0 W</t>
  </si>
  <si>
    <t>مروحة تدفئة</t>
  </si>
  <si>
    <t>1,000 W</t>
  </si>
  <si>
    <t>سخان ماء</t>
  </si>
  <si>
    <t>4,000 W</t>
  </si>
  <si>
    <r>
      <t>محرك فتح الكراج     (</t>
    </r>
    <r>
      <rPr>
        <sz val="10"/>
        <color rgb="FF000000"/>
        <rFont val="Dubai"/>
        <family val="2"/>
      </rPr>
      <t>1/2 HP)</t>
    </r>
  </si>
  <si>
    <t>875 W</t>
  </si>
  <si>
    <t>2,350 W</t>
  </si>
  <si>
    <t>اضاءة ليد      (LED)</t>
  </si>
  <si>
    <t>2,150 W</t>
  </si>
  <si>
    <t>800 W</t>
  </si>
  <si>
    <t>1,300 W</t>
  </si>
  <si>
    <t>2,100 W</t>
  </si>
  <si>
    <t>مكيف نافذه    (10,000 BTU)</t>
  </si>
  <si>
    <t>1,200 W</t>
  </si>
  <si>
    <t>3,600 W</t>
  </si>
  <si>
    <r>
      <t>مكيف نافذة     (</t>
    </r>
    <r>
      <rPr>
        <sz val="10"/>
        <color rgb="FF000000"/>
        <rFont val="Dubai"/>
        <family val="2"/>
      </rPr>
      <t>12,000 BTU)</t>
    </r>
  </si>
  <si>
    <t>3,250 W</t>
  </si>
  <si>
    <t>9,750 W</t>
  </si>
  <si>
    <t>حماصة خبز  كهربائية</t>
  </si>
  <si>
    <t>850 W</t>
  </si>
  <si>
    <t>ثلاجة نوع حديث سمارت</t>
  </si>
  <si>
    <t>من 100W الى 500W</t>
  </si>
  <si>
    <t>750 W</t>
  </si>
  <si>
    <t>قدر كهربائي لطبخ الرز</t>
  </si>
  <si>
    <t>200 W</t>
  </si>
  <si>
    <t>500 W</t>
  </si>
  <si>
    <t>قدر ضغط كهربائي</t>
  </si>
  <si>
    <t>700 W</t>
  </si>
  <si>
    <t>مايكروويف</t>
  </si>
  <si>
    <t>مكينة قهوه اسبرسو</t>
  </si>
  <si>
    <t>فرن كهربائي</t>
  </si>
  <si>
    <t>غلاية ماء كهربائية</t>
  </si>
  <si>
    <t>3,000 W</t>
  </si>
  <si>
    <t>غسالة صحون</t>
  </si>
  <si>
    <t>فريزر</t>
  </si>
  <si>
    <t>مكينة تصليح قهوه</t>
  </si>
  <si>
    <t>مبرد ماء</t>
  </si>
  <si>
    <t>نشافة ملابس</t>
  </si>
  <si>
    <t>5,400 W</t>
  </si>
  <si>
    <t>6,750 W</t>
  </si>
  <si>
    <t>مكوى</t>
  </si>
  <si>
    <t>مروحه شفط</t>
  </si>
  <si>
    <t>12 W</t>
  </si>
  <si>
    <t>استشوار تنشيف شعر</t>
  </si>
  <si>
    <t>1,250 W</t>
  </si>
  <si>
    <t>مكوى بخار</t>
  </si>
  <si>
    <t>2,200 W</t>
  </si>
  <si>
    <t>300 W</t>
  </si>
  <si>
    <t>مكنسه كهربائية</t>
  </si>
  <si>
    <t>غسالة ملابس</t>
  </si>
  <si>
    <t>1,150 W</t>
  </si>
  <si>
    <t>2,250 W</t>
  </si>
  <si>
    <t>كمبيوتر مكتبي</t>
  </si>
  <si>
    <t>100 W</t>
  </si>
  <si>
    <t>350 W</t>
  </si>
  <si>
    <t>انترنت راوتر واي فاي</t>
  </si>
  <si>
    <t>5 W</t>
  </si>
  <si>
    <t>15 W</t>
  </si>
  <si>
    <t>بلاي ستيشن 4</t>
  </si>
  <si>
    <t>85 W</t>
  </si>
  <si>
    <t>تلفزيون ال أي دي 22 بوصه</t>
  </si>
  <si>
    <t>17 W</t>
  </si>
  <si>
    <t>تلفزيون ال أي دي 42 بوصه</t>
  </si>
  <si>
    <t>تلفزيون ال أي دي 82 بوصه</t>
  </si>
  <si>
    <t>230 W</t>
  </si>
  <si>
    <t>65 W</t>
  </si>
  <si>
    <t>جهاز فديو دي في دي</t>
  </si>
  <si>
    <t>اكس بوكس 1</t>
  </si>
  <si>
    <t>50 W</t>
  </si>
  <si>
    <t>شاحن جوال</t>
  </si>
  <si>
    <t>25 W</t>
  </si>
  <si>
    <t>مكينة تصوير ورق</t>
  </si>
  <si>
    <t>1,600 W</t>
  </si>
  <si>
    <t>مروحه ارضية</t>
  </si>
  <si>
    <t>10 W</t>
  </si>
  <si>
    <t>مروحه طاوله</t>
  </si>
  <si>
    <t>مروحه جدارية</t>
  </si>
  <si>
    <t>45 W</t>
  </si>
  <si>
    <t>فاكس</t>
  </si>
  <si>
    <t>60 - 80 W</t>
  </si>
  <si>
    <t>طابعه كمبيوتر انك جت</t>
  </si>
  <si>
    <t>20 W</t>
  </si>
  <si>
    <t>طابعة كمبيوتر ليزر</t>
  </si>
  <si>
    <t>600 W</t>
  </si>
  <si>
    <t>بروجكتر</t>
  </si>
  <si>
    <t>220 W</t>
  </si>
  <si>
    <t>270 W</t>
  </si>
  <si>
    <t>سكانر</t>
  </si>
  <si>
    <t>18 W</t>
  </si>
  <si>
    <t>انظمة امن ومراقبة</t>
  </si>
  <si>
    <t>جهاز اتصال راديو 23 امبير</t>
  </si>
  <si>
    <t>840 W</t>
  </si>
  <si>
    <t>مثقاب دريل كهربائي</t>
  </si>
  <si>
    <t>1300 W</t>
  </si>
  <si>
    <t>1800 W</t>
  </si>
  <si>
    <t>ادوات طبية</t>
  </si>
  <si>
    <t>Nebulizer</t>
  </si>
  <si>
    <t>1000 W</t>
  </si>
  <si>
    <t>N/A</t>
  </si>
  <si>
    <t>Oxygen concentrator</t>
  </si>
  <si>
    <t>460 W</t>
  </si>
  <si>
    <t>Sleep apnea machine (CPAP)</t>
  </si>
  <si>
    <t>اجهزه تسخين وطبخ</t>
  </si>
  <si>
    <t>اضاءة</t>
  </si>
  <si>
    <t>مضخات</t>
  </si>
  <si>
    <t>ثلاجات</t>
  </si>
  <si>
    <t>ادوات منزلية عامة</t>
  </si>
  <si>
    <t>تلفزيونات والكترونيات</t>
  </si>
  <si>
    <t>3w,5w,7w,9w,12w,14w</t>
  </si>
  <si>
    <t>من 80W الى 100W</t>
  </si>
  <si>
    <t>لاب توب</t>
  </si>
  <si>
    <t>من 20W الى 50W</t>
  </si>
  <si>
    <t>من 300W الى 600W</t>
  </si>
  <si>
    <t>عدد وادوات شخصية</t>
  </si>
  <si>
    <t>منشار كهربائي دائري يدوي</t>
  </si>
  <si>
    <t>1200 W</t>
  </si>
  <si>
    <t>2400 W</t>
  </si>
  <si>
    <t>قطاعه حديد كهربائيه يدوية</t>
  </si>
  <si>
    <t>من 600W الى 800W</t>
  </si>
  <si>
    <t>مكينة غسيل ضغط كهربائيه</t>
  </si>
  <si>
    <t>3600 W</t>
  </si>
  <si>
    <t>كمبرسر  ضغط هواء</t>
  </si>
  <si>
    <t>2000 W</t>
  </si>
  <si>
    <t>4000 W</t>
  </si>
  <si>
    <t>مبر د دسك دائري كهربائي</t>
  </si>
  <si>
    <t>منشار كهربائي سلسله يدوي</t>
  </si>
  <si>
    <t>1400 W</t>
  </si>
  <si>
    <t>مكينة حلاقة</t>
  </si>
  <si>
    <t>40 W</t>
  </si>
  <si>
    <t>اضاءة حراريه للدواجن      (LED)</t>
  </si>
  <si>
    <t>100w,150w</t>
  </si>
  <si>
    <t>اضاءة نوع فلورسنت      (LED)</t>
  </si>
  <si>
    <t>20w,25w,30w,60w,100w</t>
  </si>
  <si>
    <t>كشاف ليد      (LED)</t>
  </si>
  <si>
    <t>20w,30w,50w,100w,150w</t>
  </si>
  <si>
    <t>مكيف انفرتر (10,000 BTU)</t>
  </si>
  <si>
    <t>80 W</t>
  </si>
  <si>
    <t>صانعة ثلج</t>
  </si>
  <si>
    <t>150 W</t>
  </si>
  <si>
    <t>900 W</t>
  </si>
  <si>
    <t xml:space="preserve">(1 HP)  مضخة واحد حصان </t>
  </si>
  <si>
    <t>(1/2 HP)  مضخة نصف حصان</t>
  </si>
  <si>
    <t>450 W</t>
  </si>
  <si>
    <t>(1/3) HP)  مضخة ثلث حصان</t>
  </si>
  <si>
    <t>(1.5 HP)  مضخة واحد ونصف حصان</t>
  </si>
  <si>
    <t>VOC</t>
  </si>
  <si>
    <t>ISC</t>
  </si>
  <si>
    <t>VMP</t>
  </si>
  <si>
    <t>IMP</t>
  </si>
  <si>
    <t>قوة منظم الشحن ( وات )</t>
  </si>
  <si>
    <t>طريقة توصيل الالواح المرغوب بها</t>
  </si>
  <si>
    <t>عدد الالواح بالتوازي</t>
  </si>
  <si>
    <t>قوة الفولت الخارج من الالواح</t>
  </si>
  <si>
    <t>قوة الامبير الخارج من الالواح</t>
  </si>
  <si>
    <t>عدد الالواح يالتوالي</t>
  </si>
  <si>
    <t xml:space="preserve">مقاس منظم الشحن وعلى حسب اختيارك لقوة اللوح في الاعلى يجب ان يكون قادر على تحمل ما مجموعة </t>
  </si>
  <si>
    <t xml:space="preserve">وات </t>
  </si>
  <si>
    <t xml:space="preserve">امبير </t>
  </si>
  <si>
    <t>فولت</t>
  </si>
  <si>
    <t xml:space="preserve">وكذلك وعلى حسب اختيارك لطريقة توصيل الالواح بالتوالي والتوازي يجب ان لايقل عن قوة </t>
  </si>
  <si>
    <t>حجم الاسلاك والمفاتيح للنظام</t>
  </si>
  <si>
    <t>قوة الانفرتر ( وات )</t>
  </si>
  <si>
    <t>حجم الاسلاك الواصله مابين المحول الى البطاريات</t>
  </si>
  <si>
    <t>حجم الفيوز او المفتاح دي سي ( امبير )</t>
  </si>
  <si>
    <t>4 mm</t>
  </si>
  <si>
    <t>6 mm</t>
  </si>
  <si>
    <t>8 mm</t>
  </si>
  <si>
    <t>10 mm</t>
  </si>
  <si>
    <t>16 mm</t>
  </si>
  <si>
    <t>25 mm</t>
  </si>
  <si>
    <t>35 mm</t>
  </si>
  <si>
    <t>50 mm</t>
  </si>
  <si>
    <t>70 mm</t>
  </si>
  <si>
    <t>120 mm</t>
  </si>
  <si>
    <t>حجم الاسلاك الواصله مابين الالواح الى المنظم</t>
  </si>
  <si>
    <r>
      <rPr>
        <b/>
        <sz val="11"/>
        <color rgb="FFFF0000"/>
        <rFont val="Calibri"/>
        <family val="2"/>
        <scheme val="minor"/>
      </rPr>
      <t>ملاحظه</t>
    </r>
    <r>
      <rPr>
        <b/>
        <sz val="11"/>
        <color theme="1"/>
        <rFont val="Calibri"/>
        <family val="2"/>
        <scheme val="minor"/>
      </rPr>
      <t xml:space="preserve"> : حجم الاسلاك  مابين الالواح والمنظم يعتمد على المسافه بينها بالاضافه الى الامبير عندما تزيد المسافه عن 15 متر يفضل اخذ مقاس السلك اعلى بمرتبه واحده عن كل 15 متر</t>
    </r>
  </si>
  <si>
    <t>مقاس السلك ( ملم )</t>
  </si>
  <si>
    <t>q</t>
  </si>
  <si>
    <t>?</t>
  </si>
  <si>
    <r>
      <rPr>
        <sz val="16"/>
        <color rgb="FFFF0000"/>
        <rFont val="Calibri"/>
        <family val="2"/>
        <scheme val="minor"/>
      </rPr>
      <t>ملاحظة</t>
    </r>
    <r>
      <rPr>
        <sz val="16"/>
        <color theme="1"/>
        <rFont val="Calibri"/>
        <family val="2"/>
        <scheme val="minor"/>
      </rPr>
      <t>: الخلايا باللون الاخضر هي التي فقط يمكن التغيير بها اما عن طريق السهم لاختيار القيم المطلوبه او كتابة</t>
    </r>
  </si>
  <si>
    <r>
      <rPr>
        <b/>
        <sz val="11"/>
        <color rgb="FFFF0000"/>
        <rFont val="Calibri"/>
        <family val="2"/>
        <scheme val="minor"/>
      </rPr>
      <t>ملاحظة</t>
    </r>
    <r>
      <rPr>
        <b/>
        <sz val="11"/>
        <color theme="1"/>
        <rFont val="Calibri"/>
        <family val="2"/>
        <scheme val="minor"/>
      </rPr>
      <t xml:space="preserve"> :  ناتج القوه للالواح التي تظهر هنا  تظهر على حسب قوة اللوح المختاره في الاعلى وهنا فقط يعطي تقدير عام ماخوذ من معدل اغلب الالواح لنفس القوه وهذا لا يغني عن التاكد من قوة اللوح الفعليه</t>
    </r>
  </si>
  <si>
    <t xml:space="preserve"> q</t>
  </si>
  <si>
    <t>استخدم السهم يمين الخليه لاختيار القيمه المطلوبة</t>
  </si>
  <si>
    <t>كتابة القيمة بشكل يدوي</t>
  </si>
  <si>
    <t>Solar Panel Sizing</t>
  </si>
  <si>
    <t>Step A</t>
  </si>
  <si>
    <t>Determine PV array Size</t>
  </si>
  <si>
    <t>Minimum Array Size W</t>
  </si>
  <si>
    <t>System Effecincy</t>
  </si>
  <si>
    <t>Worst Case Sun Hour</t>
  </si>
  <si>
    <t>AC Avrage Daily WH</t>
  </si>
  <si>
    <t>=</t>
  </si>
  <si>
    <t>/</t>
  </si>
  <si>
    <t>Step B</t>
  </si>
  <si>
    <t>Determine Total number of moudle for minimum array size</t>
  </si>
  <si>
    <t>Total Number of Moudle Needed</t>
  </si>
  <si>
    <t>Moudle Size W</t>
  </si>
  <si>
    <t>Step C</t>
  </si>
  <si>
    <t>Step D</t>
  </si>
  <si>
    <t>Battery Bank Sizing</t>
  </si>
  <si>
    <t>Determine Avrage Daily WH</t>
  </si>
  <si>
    <t>Avrage Daily WH</t>
  </si>
  <si>
    <t>DC Avrage Daily use</t>
  </si>
  <si>
    <t>Inverter Effcincy</t>
  </si>
  <si>
    <t>+</t>
  </si>
  <si>
    <t>Determine Battrey Bank Capacity WH</t>
  </si>
  <si>
    <t>Battery Bank Capacity WH</t>
  </si>
  <si>
    <t>Discharge Rate</t>
  </si>
  <si>
    <t xml:space="preserve">Battery Temp </t>
  </si>
  <si>
    <t>Day Of Autonomy</t>
  </si>
  <si>
    <t>x</t>
  </si>
  <si>
    <t>Determine Battery Bank Capacity AH</t>
  </si>
  <si>
    <t>Battery Bank Capacity AH</t>
  </si>
  <si>
    <t>Determine Number of Battery in each series string</t>
  </si>
  <si>
    <t>Battery in each series String</t>
  </si>
  <si>
    <t>DC System Voltage</t>
  </si>
  <si>
    <t>Step E</t>
  </si>
  <si>
    <t>Determine Number of  series string</t>
  </si>
  <si>
    <t>NO of Series String in parallel</t>
  </si>
  <si>
    <t>Battery Capacity AH</t>
  </si>
  <si>
    <t>Step F</t>
  </si>
  <si>
    <t>Determine Number of  Battery Needed</t>
  </si>
  <si>
    <t>Total Battery</t>
  </si>
  <si>
    <t>PWM Charge Controller Sizing</t>
  </si>
  <si>
    <t>Sizing PWM Charge Controller</t>
  </si>
  <si>
    <t>Amps</t>
  </si>
  <si>
    <t>Minimum Current Capacity</t>
  </si>
  <si>
    <t>NEC Derate</t>
  </si>
  <si>
    <t>Moudle Short Circuit  ISC</t>
  </si>
  <si>
    <t>Total No of Moudle in Parallel</t>
  </si>
  <si>
    <t>Voltage</t>
  </si>
  <si>
    <t>Minimum Voltage Capacity</t>
  </si>
  <si>
    <t>Moudle VOC</t>
  </si>
  <si>
    <t>Total No of Moudle in Series</t>
  </si>
  <si>
    <t>One Charge controller AMP</t>
  </si>
  <si>
    <t>Two Charge controller each AMP</t>
  </si>
  <si>
    <t>Three Charge controller each 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</si>
</sst>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font>
      <sz val="11"/>
      <color theme="1"/>
      <name val="Calibri"/>
      <family val="2"/>
      <scheme val="minor"/>
    </font>
    <font>
      <b/>
      <sz val="11"/>
      <color theme="1"/>
      <name val="Calibri"/>
      <family val="2"/>
      <scheme val="minor"/>
    </font>
    <font>
      <b/>
      <sz val="14"/>
      <color theme="0"/>
      <name val="Calibri"/>
      <family val="2"/>
      <scheme val="minor"/>
    </font>
    <font>
      <b/>
      <sz val="16"/>
      <name val="Calibri"/>
      <family val="2"/>
      <scheme val="minor"/>
    </font>
    <font>
      <b/>
      <sz val="14"/>
      <color rgb="FFFF0000"/>
      <name val="Calibri"/>
      <family val="2"/>
      <scheme val="minor"/>
    </font>
    <font>
      <b/>
      <sz val="16"/>
      <color theme="9" tint="-0.499984740745262"/>
      <name val="Calibri"/>
      <family val="2"/>
      <scheme val="minor"/>
    </font>
    <font>
      <sz val="18"/>
      <color rgb="FFFFFF00"/>
      <name val="Calibri"/>
      <family val="2"/>
      <scheme val="minor"/>
    </font>
    <font>
      <b/>
      <sz val="11"/>
      <name val="Calibri"/>
      <family val="2"/>
      <scheme val="minor"/>
    </font>
    <font>
      <b/>
      <sz val="11"/>
      <color rgb="FFFF0000"/>
      <name val="Calibri"/>
      <family val="2"/>
      <scheme val="minor"/>
    </font>
    <font>
      <sz val="11"/>
      <name val="Calibri"/>
      <family val="2"/>
      <charset val="178"/>
      <scheme val="minor"/>
    </font>
    <font>
      <sz val="10"/>
      <name val="Calibri"/>
      <family val="2"/>
      <charset val="178"/>
      <scheme val="minor"/>
    </font>
    <font>
      <sz val="12"/>
      <name val="Calibri"/>
      <family val="2"/>
      <scheme val="minor"/>
    </font>
    <font>
      <b/>
      <sz val="10"/>
      <name val="Calibri"/>
      <family val="2"/>
      <scheme val="minor"/>
    </font>
    <font>
      <b/>
      <sz val="16"/>
      <color rgb="FFFFFF00"/>
      <name val="Calibri"/>
      <family val="2"/>
      <scheme val="minor"/>
    </font>
    <font>
      <sz val="11"/>
      <name val="Calibri"/>
      <family val="2"/>
      <scheme val="minor"/>
    </font>
    <font>
      <sz val="18"/>
      <name val="Calibri"/>
      <family val="2"/>
      <scheme val="minor"/>
    </font>
    <font>
      <sz val="14"/>
      <name val="Calibri"/>
      <family val="2"/>
      <scheme val="minor"/>
    </font>
    <font>
      <b/>
      <sz val="24"/>
      <name val="MS Sans Serif"/>
      <family val="2"/>
      <charset val="178"/>
    </font>
    <font>
      <sz val="18"/>
      <name val="Cooper Std Black"/>
      <family val="1"/>
    </font>
    <font>
      <b/>
      <sz val="14"/>
      <name val="Calibri"/>
      <family val="2"/>
      <scheme val="minor"/>
    </font>
    <font>
      <b/>
      <sz val="20"/>
      <name val="Calibri"/>
      <family val="2"/>
      <scheme val="minor"/>
    </font>
    <font>
      <b/>
      <sz val="12"/>
      <name val="Calibri"/>
      <family val="2"/>
      <scheme val="minor"/>
    </font>
    <font>
      <sz val="11"/>
      <color rgb="FFFFFF00"/>
      <name val="Calibri"/>
      <family val="2"/>
      <scheme val="minor"/>
    </font>
    <font>
      <b/>
      <sz val="11"/>
      <color theme="9" tint="-0.499984740745262"/>
      <name val="Calibri"/>
      <family val="2"/>
      <scheme val="minor"/>
    </font>
    <font>
      <b/>
      <sz val="16"/>
      <color theme="9" tint="-0.499984740745262"/>
      <name val="Akhbar MT"/>
      <charset val="178"/>
    </font>
    <font>
      <b/>
      <sz val="12"/>
      <color theme="1"/>
      <name val="Dubai"/>
      <family val="2"/>
    </font>
    <font>
      <sz val="10"/>
      <color theme="1"/>
      <name val="Dubai"/>
      <family val="2"/>
    </font>
    <font>
      <sz val="10"/>
      <color rgb="FF3C4043"/>
      <name val="Arial"/>
      <family val="2"/>
    </font>
    <font>
      <sz val="10"/>
      <color rgb="FF000000"/>
      <name val="Dubai"/>
      <family val="2"/>
    </font>
    <font>
      <sz val="11"/>
      <color theme="1"/>
      <name val="Dubai Medium"/>
      <family val="2"/>
    </font>
    <font>
      <b/>
      <sz val="11"/>
      <color theme="1"/>
      <name val="Dubai Medium"/>
      <family val="2"/>
    </font>
    <font>
      <sz val="14"/>
      <color theme="0"/>
      <name val="Dubai Medium"/>
      <family val="2"/>
    </font>
    <font>
      <b/>
      <sz val="16"/>
      <color rgb="FF002060"/>
      <name val="Calibri"/>
      <family val="2"/>
      <scheme val="minor"/>
    </font>
    <font>
      <b/>
      <sz val="14"/>
      <color rgb="FF002060"/>
      <name val="Calibri"/>
      <family val="2"/>
      <scheme val="minor"/>
    </font>
    <font>
      <b/>
      <sz val="12"/>
      <color rgb="FF002060"/>
      <name val="Calibri"/>
      <family val="2"/>
      <scheme val="minor"/>
    </font>
    <font>
      <b/>
      <sz val="14"/>
      <color rgb="FFFFC000"/>
      <name val="Calibri"/>
      <family val="2"/>
      <scheme val="minor"/>
    </font>
    <font>
      <sz val="14"/>
      <color rgb="FF002060"/>
      <name val="Calibri"/>
      <family val="2"/>
      <scheme val="minor"/>
    </font>
    <font>
      <b/>
      <sz val="18"/>
      <color rgb="FF002060"/>
      <name val="Calibri"/>
      <family val="2"/>
      <scheme val="minor"/>
    </font>
    <font>
      <sz val="20"/>
      <color theme="1"/>
      <name val="Calibri"/>
      <family val="2"/>
      <charset val="178"/>
      <scheme val="minor"/>
    </font>
    <font>
      <sz val="14"/>
      <color theme="1"/>
      <name val="Calibri"/>
      <family val="2"/>
      <charset val="178"/>
      <scheme val="minor"/>
    </font>
    <font>
      <b/>
      <sz val="16"/>
      <color rgb="FFFFC000"/>
      <name val="Calibri"/>
      <family val="2"/>
      <scheme val="minor"/>
    </font>
    <font>
      <b/>
      <sz val="18"/>
      <color theme="1"/>
      <name val="Calibri"/>
      <family val="2"/>
      <scheme val="minor"/>
    </font>
    <font>
      <sz val="20"/>
      <color theme="1"/>
      <name val="Calibri"/>
      <family val="2"/>
      <scheme val="minor"/>
    </font>
    <font>
      <b/>
      <sz val="18"/>
      <color rgb="FFFFC000"/>
      <name val="Calibri"/>
      <family val="2"/>
      <scheme val="minor"/>
    </font>
    <font>
      <sz val="16"/>
      <color theme="1"/>
      <name val="Calibri"/>
      <family val="2"/>
      <scheme val="minor"/>
    </font>
    <font>
      <sz val="28"/>
      <color rgb="FF0070C0"/>
      <name val="Wingdings"/>
      <charset val="2"/>
    </font>
    <font>
      <sz val="28"/>
      <color rgb="FF0070C0"/>
      <name val="Calibri"/>
      <family val="2"/>
      <scheme val="minor"/>
    </font>
    <font>
      <b/>
      <sz val="16"/>
      <color rgb="FF0070C0"/>
      <name val="Calibri"/>
      <family val="2"/>
      <scheme val="minor"/>
    </font>
    <font>
      <b/>
      <sz val="18"/>
      <color rgb="FF0070C0"/>
      <name val="Calibri"/>
      <family val="2"/>
      <scheme val="minor"/>
    </font>
    <font>
      <sz val="11"/>
      <color rgb="FF0070C0"/>
      <name val="Wingdings 3"/>
      <family val="1"/>
      <charset val="2"/>
    </font>
    <font>
      <sz val="11"/>
      <color rgb="FF0070C0"/>
      <name val="Calibri"/>
      <family val="2"/>
      <scheme val="minor"/>
    </font>
    <font>
      <sz val="16"/>
      <color rgb="FFFF0000"/>
      <name val="Calibri"/>
      <family val="2"/>
      <scheme val="minor"/>
    </font>
    <font>
      <b/>
      <sz val="11"/>
      <name val="Arial Narrow"/>
      <family val="2"/>
    </font>
    <font>
      <b/>
      <sz val="9"/>
      <name val="Arial Narrow"/>
      <family val="2"/>
    </font>
    <font>
      <b/>
      <sz val="14"/>
      <name val="Arial Narrow"/>
      <family val="2"/>
    </font>
    <font>
      <sz val="11"/>
      <name val="Arial Narrow"/>
      <family val="2"/>
    </font>
    <font>
      <b/>
      <sz val="10"/>
      <name val="Arial Narrow"/>
      <family val="2"/>
    </font>
    <font>
      <sz val="8"/>
      <name val="Arial Narrow"/>
      <family val="2"/>
    </font>
    <font>
      <b/>
      <sz val="12"/>
      <name val="Arial Narrow"/>
      <family val="2"/>
    </font>
    <font>
      <sz val="9"/>
      <name val="Arial Narrow"/>
      <family val="2"/>
    </font>
  </fonts>
  <fills count="1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79998168889431442"/>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434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ashDot">
        <color indexed="64"/>
      </right>
      <top/>
      <bottom style="thin">
        <color indexed="64"/>
      </bottom>
      <diagonal/>
    </border>
    <border>
      <left style="dashDot">
        <color indexed="64"/>
      </left>
      <right style="dashDot">
        <color indexed="64"/>
      </right>
      <top/>
      <bottom style="thin">
        <color indexed="64"/>
      </bottom>
      <diagonal/>
    </border>
    <border>
      <left style="dashDot">
        <color indexed="64"/>
      </left>
      <right style="thin">
        <color indexed="64"/>
      </right>
      <top/>
      <bottom style="thin">
        <color indexed="64"/>
      </bottom>
      <diagonal/>
    </border>
    <border>
      <left style="thin">
        <color indexed="64"/>
      </left>
      <right style="dashDot">
        <color indexed="64"/>
      </right>
      <top/>
      <bottom style="medium">
        <color indexed="64"/>
      </bottom>
      <diagonal/>
    </border>
    <border>
      <left style="dashDot">
        <color indexed="64"/>
      </left>
      <right style="dashDot">
        <color indexed="64"/>
      </right>
      <top/>
      <bottom style="medium">
        <color indexed="64"/>
      </bottom>
      <diagonal/>
    </border>
    <border>
      <left style="dashDot">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77">
    <xf numFmtId="0" fontId="0" fillId="0" borderId="0" xfId="0"/>
    <xf numFmtId="0" fontId="0" fillId="3" borderId="0" xfId="0" applyFill="1" applyProtection="1">
      <protection hidden="1"/>
    </xf>
    <xf numFmtId="0" fontId="0" fillId="0" borderId="0" xfId="0" applyProtection="1">
      <protection hidden="1"/>
    </xf>
    <xf numFmtId="0" fontId="0" fillId="4" borderId="0" xfId="0" applyFill="1" applyProtection="1">
      <protection hidden="1"/>
    </xf>
    <xf numFmtId="0" fontId="14" fillId="4" borderId="0" xfId="0" applyFont="1" applyFill="1" applyProtection="1">
      <protection hidden="1"/>
    </xf>
    <xf numFmtId="0" fontId="14" fillId="4" borderId="0" xfId="0" applyFont="1" applyFill="1" applyBorder="1" applyAlignment="1" applyProtection="1">
      <alignment horizontal="center"/>
      <protection hidden="1"/>
    </xf>
    <xf numFmtId="0" fontId="14" fillId="4" borderId="0" xfId="0" applyFont="1" applyFill="1" applyBorder="1" applyProtection="1">
      <protection hidden="1"/>
    </xf>
    <xf numFmtId="0" fontId="14" fillId="4" borderId="0" xfId="0" applyFont="1" applyFill="1" applyAlignment="1" applyProtection="1">
      <alignment readingOrder="1"/>
      <protection hidden="1"/>
    </xf>
    <xf numFmtId="0" fontId="26" fillId="0" borderId="20" xfId="0" applyFont="1" applyBorder="1" applyAlignment="1">
      <alignment horizontal="center" vertical="center" wrapText="1" readingOrder="2"/>
    </xf>
    <xf numFmtId="0" fontId="26" fillId="3" borderId="1" xfId="0" applyFont="1" applyFill="1" applyBorder="1" applyAlignment="1">
      <alignment horizontal="center" vertical="center" wrapText="1" readingOrder="2"/>
    </xf>
    <xf numFmtId="0" fontId="27" fillId="3" borderId="1" xfId="0" applyFont="1" applyFill="1" applyBorder="1" applyAlignment="1">
      <alignment horizontal="center" vertical="center" wrapText="1"/>
    </xf>
    <xf numFmtId="0" fontId="26" fillId="0" borderId="1" xfId="0" applyFont="1" applyBorder="1" applyAlignment="1">
      <alignment horizontal="center" vertical="center" wrapText="1" readingOrder="2"/>
    </xf>
    <xf numFmtId="0" fontId="27" fillId="0" borderId="1" xfId="0" applyFont="1" applyBorder="1" applyAlignment="1">
      <alignment horizontal="center" vertical="center" wrapText="1"/>
    </xf>
    <xf numFmtId="0" fontId="25" fillId="9" borderId="21" xfId="0" applyFont="1" applyFill="1" applyBorder="1" applyAlignment="1">
      <alignment horizontal="center" vertical="center" wrapText="1" readingOrder="2"/>
    </xf>
    <xf numFmtId="0" fontId="27" fillId="3" borderId="18" xfId="0" applyFont="1" applyFill="1" applyBorder="1" applyAlignment="1">
      <alignment horizontal="center" vertical="center" wrapText="1"/>
    </xf>
    <xf numFmtId="0" fontId="27" fillId="0" borderId="18" xfId="0" applyFont="1" applyBorder="1" applyAlignment="1">
      <alignment horizontal="center" vertical="center" wrapText="1"/>
    </xf>
    <xf numFmtId="0" fontId="25" fillId="9" borderId="9" xfId="0" applyFont="1" applyFill="1" applyBorder="1" applyAlignment="1">
      <alignment horizontal="center" vertical="center" wrapText="1" readingOrder="2"/>
    </xf>
    <xf numFmtId="0" fontId="25" fillId="9" borderId="7" xfId="0" applyFont="1" applyFill="1" applyBorder="1" applyAlignment="1">
      <alignment horizontal="center" vertical="center" wrapText="1" readingOrder="2"/>
    </xf>
    <xf numFmtId="0" fontId="0" fillId="0" borderId="0" xfId="0" applyFill="1" applyBorder="1"/>
    <xf numFmtId="0" fontId="26" fillId="0" borderId="0" xfId="0" applyFont="1" applyFill="1" applyBorder="1" applyAlignment="1">
      <alignment horizontal="center" vertical="center" wrapText="1" readingOrder="2"/>
    </xf>
    <xf numFmtId="0" fontId="27" fillId="0" borderId="0" xfId="0" applyFont="1" applyFill="1" applyBorder="1" applyAlignment="1">
      <alignment horizontal="center" vertical="center" wrapText="1"/>
    </xf>
    <xf numFmtId="0" fontId="0" fillId="0" borderId="0" xfId="0" applyFill="1" applyBorder="1" applyAlignment="1">
      <alignment horizontal="center"/>
    </xf>
    <xf numFmtId="0" fontId="29" fillId="3" borderId="1" xfId="0" applyFont="1" applyFill="1" applyBorder="1" applyAlignment="1">
      <alignment horizontal="center"/>
    </xf>
    <xf numFmtId="0" fontId="29" fillId="11" borderId="1" xfId="0" applyFont="1" applyFill="1" applyBorder="1" applyAlignment="1">
      <alignment horizontal="center"/>
    </xf>
    <xf numFmtId="0" fontId="29" fillId="3" borderId="13" xfId="0" applyFont="1" applyFill="1" applyBorder="1" applyAlignment="1">
      <alignment horizontal="center"/>
    </xf>
    <xf numFmtId="0" fontId="29" fillId="3" borderId="14" xfId="0" applyFont="1" applyFill="1" applyBorder="1" applyAlignment="1">
      <alignment horizontal="center"/>
    </xf>
    <xf numFmtId="0" fontId="29" fillId="11" borderId="13" xfId="0" applyFont="1" applyFill="1" applyBorder="1" applyAlignment="1">
      <alignment horizontal="center"/>
    </xf>
    <xf numFmtId="0" fontId="29" fillId="11" borderId="14" xfId="0" applyFont="1" applyFill="1" applyBorder="1" applyAlignment="1">
      <alignment horizontal="center"/>
    </xf>
    <xf numFmtId="0" fontId="29" fillId="3" borderId="15" xfId="0" applyFont="1" applyFill="1" applyBorder="1" applyAlignment="1">
      <alignment horizontal="center"/>
    </xf>
    <xf numFmtId="0" fontId="29" fillId="3" borderId="16" xfId="0" applyFont="1" applyFill="1" applyBorder="1" applyAlignment="1">
      <alignment horizontal="center"/>
    </xf>
    <xf numFmtId="0" fontId="29" fillId="3" borderId="17" xfId="0" applyFont="1" applyFill="1" applyBorder="1" applyAlignment="1">
      <alignment horizontal="center"/>
    </xf>
    <xf numFmtId="0" fontId="30" fillId="10" borderId="27" xfId="0" applyFont="1" applyFill="1" applyBorder="1" applyAlignment="1">
      <alignment horizontal="center"/>
    </xf>
    <xf numFmtId="0" fontId="29" fillId="3" borderId="26" xfId="0" applyFont="1" applyFill="1" applyBorder="1" applyAlignment="1">
      <alignment horizontal="center"/>
    </xf>
    <xf numFmtId="0" fontId="30" fillId="10" borderId="22" xfId="0" applyFont="1" applyFill="1" applyBorder="1" applyAlignment="1">
      <alignment horizontal="center"/>
    </xf>
    <xf numFmtId="0" fontId="29" fillId="3" borderId="28" xfId="0" applyFont="1" applyFill="1" applyBorder="1" applyAlignment="1">
      <alignment horizontal="center"/>
    </xf>
    <xf numFmtId="0" fontId="29" fillId="3" borderId="30" xfId="0" applyFont="1" applyFill="1" applyBorder="1" applyAlignment="1">
      <alignment horizontal="center"/>
    </xf>
    <xf numFmtId="0" fontId="30" fillId="10" borderId="29" xfId="0" applyFont="1" applyFill="1" applyBorder="1" applyAlignment="1">
      <alignment horizontal="center"/>
    </xf>
    <xf numFmtId="0" fontId="0" fillId="0" borderId="0" xfId="0" applyBorder="1"/>
    <xf numFmtId="0" fontId="0" fillId="0" borderId="31" xfId="0" applyBorder="1"/>
    <xf numFmtId="0" fontId="0" fillId="0" borderId="0" xfId="0" applyAlignment="1">
      <alignment horizontal="center"/>
    </xf>
    <xf numFmtId="0" fontId="31" fillId="0" borderId="32" xfId="0" applyFont="1" applyFill="1" applyBorder="1" applyAlignment="1"/>
    <xf numFmtId="0" fontId="29" fillId="11" borderId="15" xfId="0" applyFont="1" applyFill="1" applyBorder="1" applyAlignment="1">
      <alignment horizontal="center"/>
    </xf>
    <xf numFmtId="0" fontId="29" fillId="11" borderId="16" xfId="0" applyFont="1" applyFill="1" applyBorder="1" applyAlignment="1">
      <alignment horizontal="center"/>
    </xf>
    <xf numFmtId="0" fontId="29" fillId="11" borderId="17" xfId="0" applyFont="1" applyFill="1" applyBorder="1" applyAlignment="1">
      <alignment horizontal="center"/>
    </xf>
    <xf numFmtId="0" fontId="26" fillId="3" borderId="20" xfId="0" applyFont="1" applyFill="1" applyBorder="1" applyAlignment="1">
      <alignment horizontal="center" vertical="center" wrapText="1" readingOrder="2"/>
    </xf>
    <xf numFmtId="0" fontId="30" fillId="10" borderId="36" xfId="0" applyFont="1" applyFill="1" applyBorder="1" applyAlignment="1">
      <alignment horizontal="center"/>
    </xf>
    <xf numFmtId="0" fontId="29" fillId="3" borderId="21" xfId="0" applyFont="1" applyFill="1" applyBorder="1" applyAlignment="1">
      <alignment horizontal="center"/>
    </xf>
    <xf numFmtId="0" fontId="30" fillId="10" borderId="37" xfId="0" applyFont="1" applyFill="1" applyBorder="1" applyAlignment="1">
      <alignment horizontal="center"/>
    </xf>
    <xf numFmtId="0" fontId="29" fillId="3" borderId="38" xfId="0" applyFont="1" applyFill="1" applyBorder="1" applyAlignment="1">
      <alignment horizontal="center"/>
    </xf>
    <xf numFmtId="0" fontId="29" fillId="3" borderId="39" xfId="0" applyFont="1" applyFill="1" applyBorder="1" applyAlignment="1">
      <alignment horizontal="center"/>
    </xf>
    <xf numFmtId="0" fontId="30" fillId="10" borderId="40" xfId="0" applyFont="1" applyFill="1" applyBorder="1" applyAlignment="1">
      <alignment horizontal="center"/>
    </xf>
    <xf numFmtId="0" fontId="26" fillId="0" borderId="1" xfId="0" applyFont="1" applyBorder="1" applyAlignment="1">
      <alignment horizontal="center" vertical="center" wrapText="1" readingOrder="1"/>
    </xf>
    <xf numFmtId="0" fontId="26" fillId="3" borderId="1" xfId="0" applyFont="1" applyFill="1" applyBorder="1" applyAlignment="1">
      <alignment horizontal="center" vertical="center" wrapText="1" readingOrder="1"/>
    </xf>
    <xf numFmtId="0" fontId="16" fillId="4" borderId="0" xfId="0" applyFont="1" applyFill="1" applyBorder="1" applyAlignment="1" applyProtection="1">
      <alignment horizontal="center"/>
      <protection hidden="1"/>
    </xf>
    <xf numFmtId="0" fontId="0" fillId="7" borderId="1" xfId="0" applyFill="1" applyBorder="1" applyAlignment="1">
      <alignment horizontal="center" vertical="center"/>
    </xf>
    <xf numFmtId="0" fontId="22" fillId="6" borderId="1" xfId="0" applyFont="1" applyFill="1" applyBorder="1" applyAlignment="1" applyProtection="1">
      <alignment horizontal="center" vertical="center"/>
      <protection hidden="1"/>
    </xf>
    <xf numFmtId="0" fontId="32" fillId="3" borderId="0" xfId="0" applyFont="1" applyFill="1" applyBorder="1" applyAlignment="1" applyProtection="1">
      <alignment vertical="center"/>
      <protection hidden="1"/>
    </xf>
    <xf numFmtId="0" fontId="1" fillId="3" borderId="18" xfId="0" applyFont="1" applyFill="1" applyBorder="1" applyProtection="1">
      <protection hidden="1"/>
    </xf>
    <xf numFmtId="1" fontId="19" fillId="3" borderId="20" xfId="0" applyNumberFormat="1" applyFont="1" applyFill="1" applyBorder="1" applyAlignment="1" applyProtection="1">
      <alignment horizontal="center" vertical="center"/>
      <protection hidden="1"/>
    </xf>
    <xf numFmtId="0" fontId="19" fillId="3" borderId="20" xfId="0" applyFont="1" applyFill="1" applyBorder="1" applyAlignment="1" applyProtection="1">
      <alignment horizontal="center" vertical="center"/>
      <protection hidden="1"/>
    </xf>
    <xf numFmtId="0" fontId="19" fillId="3" borderId="20" xfId="0" applyFont="1" applyFill="1" applyBorder="1" applyAlignment="1" applyProtection="1">
      <alignment horizontal="center"/>
      <protection hidden="1"/>
    </xf>
    <xf numFmtId="0" fontId="0" fillId="15" borderId="0" xfId="0" applyFill="1" applyProtection="1">
      <protection hidden="1"/>
    </xf>
    <xf numFmtId="0" fontId="39" fillId="4" borderId="0" xfId="0" applyFont="1" applyFill="1" applyBorder="1" applyAlignment="1" applyProtection="1">
      <alignment horizontal="center" vertical="center"/>
      <protection hidden="1"/>
    </xf>
    <xf numFmtId="0" fontId="0" fillId="4" borderId="0" xfId="0" applyFill="1" applyBorder="1" applyProtection="1">
      <protection hidden="1"/>
    </xf>
    <xf numFmtId="0" fontId="39" fillId="4" borderId="33" xfId="0" applyFont="1" applyFill="1" applyBorder="1" applyAlignment="1" applyProtection="1">
      <alignment horizontal="center" vertical="center"/>
      <protection hidden="1"/>
    </xf>
    <xf numFmtId="0" fontId="39" fillId="4" borderId="12" xfId="0" applyFont="1" applyFill="1" applyBorder="1" applyAlignment="1" applyProtection="1">
      <alignment horizontal="center" vertical="center"/>
      <protection hidden="1"/>
    </xf>
    <xf numFmtId="0" fontId="39" fillId="4" borderId="45" xfId="0" applyFont="1" applyFill="1" applyBorder="1" applyAlignment="1" applyProtection="1">
      <alignment horizontal="center" vertical="center"/>
      <protection hidden="1"/>
    </xf>
    <xf numFmtId="0" fontId="39" fillId="4" borderId="14" xfId="0" applyFont="1" applyFill="1" applyBorder="1" applyAlignment="1" applyProtection="1">
      <alignment horizontal="center" vertical="center"/>
      <protection hidden="1"/>
    </xf>
    <xf numFmtId="0" fontId="39" fillId="4" borderId="46" xfId="0" applyFont="1" applyFill="1" applyBorder="1" applyAlignment="1" applyProtection="1">
      <alignment horizontal="center" vertical="center"/>
      <protection hidden="1"/>
    </xf>
    <xf numFmtId="0" fontId="39" fillId="4" borderId="17" xfId="0" applyFont="1" applyFill="1" applyBorder="1" applyAlignment="1" applyProtection="1">
      <alignment horizontal="center" vertical="center"/>
      <protection hidden="1"/>
    </xf>
    <xf numFmtId="0" fontId="14" fillId="4" borderId="44" xfId="0" applyFon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14" fillId="4" borderId="1" xfId="0" applyFont="1" applyFill="1" applyBorder="1" applyAlignment="1" applyProtection="1">
      <alignment horizontal="center"/>
      <protection hidden="1"/>
    </xf>
    <xf numFmtId="0" fontId="14" fillId="4" borderId="1"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0" fontId="0" fillId="3" borderId="0" xfId="0" applyFill="1" applyBorder="1" applyProtection="1">
      <protection hidden="1"/>
    </xf>
    <xf numFmtId="0" fontId="45" fillId="3" borderId="50" xfId="0" applyFont="1" applyFill="1" applyBorder="1" applyAlignment="1" applyProtection="1">
      <alignment horizontal="center" vertical="center"/>
      <protection hidden="1"/>
    </xf>
    <xf numFmtId="0" fontId="46" fillId="3" borderId="49" xfId="0" applyFont="1" applyFill="1" applyBorder="1" applyAlignment="1" applyProtection="1">
      <alignment horizontal="center" vertical="center"/>
      <protection hidden="1"/>
    </xf>
    <xf numFmtId="0" fontId="45" fillId="3" borderId="4" xfId="0" applyFont="1" applyFill="1" applyBorder="1" applyAlignment="1" applyProtection="1">
      <alignment horizontal="center" vertical="center"/>
      <protection hidden="1"/>
    </xf>
    <xf numFmtId="0" fontId="46" fillId="3" borderId="9" xfId="0" applyFont="1" applyFill="1" applyBorder="1" applyAlignment="1" applyProtection="1">
      <alignment horizontal="center" vertical="center"/>
      <protection hidden="1"/>
    </xf>
    <xf numFmtId="0" fontId="45" fillId="3" borderId="5" xfId="0" applyFont="1" applyFill="1" applyBorder="1" applyAlignment="1" applyProtection="1">
      <alignment horizontal="center" vertical="center"/>
      <protection hidden="1"/>
    </xf>
    <xf numFmtId="0" fontId="46" fillId="3" borderId="5" xfId="0" applyFont="1" applyFill="1" applyBorder="1" applyAlignment="1" applyProtection="1">
      <alignment horizontal="center" vertical="center"/>
      <protection hidden="1"/>
    </xf>
    <xf numFmtId="0" fontId="45" fillId="3" borderId="6" xfId="0" applyFont="1" applyFill="1" applyBorder="1" applyAlignment="1" applyProtection="1">
      <alignment horizontal="center" vertical="center"/>
      <protection hidden="1"/>
    </xf>
    <xf numFmtId="0" fontId="46" fillId="3" borderId="6" xfId="0" applyFont="1" applyFill="1" applyBorder="1" applyAlignment="1" applyProtection="1">
      <alignment horizontal="center" vertical="center"/>
      <protection hidden="1"/>
    </xf>
    <xf numFmtId="0" fontId="44" fillId="3" borderId="0" xfId="0" applyFont="1" applyFill="1" applyAlignment="1" applyProtection="1">
      <alignment horizontal="center" vertical="center" wrapText="1"/>
      <protection hidden="1"/>
    </xf>
    <xf numFmtId="0" fontId="0" fillId="3" borderId="2" xfId="0" applyFill="1" applyBorder="1" applyAlignment="1" applyProtection="1">
      <alignment horizontal="center" wrapText="1"/>
      <protection hidden="1"/>
    </xf>
    <xf numFmtId="0" fontId="0" fillId="3" borderId="8" xfId="0" applyFill="1" applyBorder="1" applyAlignment="1" applyProtection="1">
      <alignment horizontal="center" wrapText="1"/>
      <protection hidden="1"/>
    </xf>
    <xf numFmtId="0" fontId="0" fillId="3" borderId="2"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49" fillId="3" borderId="4" xfId="0" applyFont="1" applyFill="1" applyBorder="1" applyAlignment="1" applyProtection="1">
      <alignment horizontal="right" vertical="center"/>
      <protection hidden="1"/>
    </xf>
    <xf numFmtId="0" fontId="50" fillId="3" borderId="9" xfId="0" applyFont="1" applyFill="1" applyBorder="1" applyAlignment="1" applyProtection="1">
      <alignment horizontal="right" vertical="center"/>
      <protection hidden="1"/>
    </xf>
    <xf numFmtId="0" fontId="33" fillId="2" borderId="23" xfId="0" applyFont="1" applyFill="1" applyBorder="1" applyAlignment="1" applyProtection="1">
      <alignment horizontal="center" vertical="center"/>
      <protection hidden="1"/>
    </xf>
    <xf numFmtId="0" fontId="33" fillId="2" borderId="24" xfId="0" applyFont="1" applyFill="1" applyBorder="1" applyAlignment="1" applyProtection="1">
      <alignment horizontal="center" vertical="center"/>
      <protection hidden="1"/>
    </xf>
    <xf numFmtId="0" fontId="33" fillId="2" borderId="25" xfId="0" applyFont="1" applyFill="1" applyBorder="1" applyAlignment="1" applyProtection="1">
      <alignment horizontal="center" vertical="center"/>
      <protection hidden="1"/>
    </xf>
    <xf numFmtId="0" fontId="33" fillId="2" borderId="41" xfId="0" applyFont="1" applyFill="1" applyBorder="1" applyAlignment="1" applyProtection="1">
      <alignment horizontal="center" vertical="center"/>
      <protection hidden="1"/>
    </xf>
    <xf numFmtId="0" fontId="33" fillId="2" borderId="42" xfId="0" applyFont="1" applyFill="1" applyBorder="1" applyAlignment="1" applyProtection="1">
      <alignment horizontal="center" vertical="center"/>
      <protection hidden="1"/>
    </xf>
    <xf numFmtId="0" fontId="33" fillId="2" borderId="43" xfId="0" applyFont="1" applyFill="1" applyBorder="1" applyAlignment="1" applyProtection="1">
      <alignment horizontal="center" vertical="center"/>
      <protection hidden="1"/>
    </xf>
    <xf numFmtId="1" fontId="43" fillId="6" borderId="23" xfId="0" applyNumberFormat="1" applyFont="1" applyFill="1" applyBorder="1" applyAlignment="1" applyProtection="1">
      <alignment horizontal="center" vertical="center"/>
      <protection hidden="1"/>
    </xf>
    <xf numFmtId="0" fontId="43" fillId="6" borderId="24" xfId="0" applyFont="1" applyFill="1" applyBorder="1" applyAlignment="1" applyProtection="1">
      <alignment horizontal="center" vertical="center"/>
      <protection hidden="1"/>
    </xf>
    <xf numFmtId="0" fontId="43" fillId="6" borderId="25" xfId="0" applyFont="1" applyFill="1" applyBorder="1" applyAlignment="1" applyProtection="1">
      <alignment horizontal="center" vertical="center"/>
      <protection hidden="1"/>
    </xf>
    <xf numFmtId="0" fontId="43" fillId="6" borderId="41" xfId="0" applyFont="1" applyFill="1" applyBorder="1" applyAlignment="1" applyProtection="1">
      <alignment horizontal="center" vertical="center"/>
      <protection hidden="1"/>
    </xf>
    <xf numFmtId="0" fontId="43" fillId="6" borderId="42" xfId="0" applyFont="1" applyFill="1" applyBorder="1" applyAlignment="1" applyProtection="1">
      <alignment horizontal="center" vertical="center"/>
      <protection hidden="1"/>
    </xf>
    <xf numFmtId="0" fontId="43" fillId="6" borderId="43" xfId="0" applyFont="1" applyFill="1" applyBorder="1" applyAlignment="1" applyProtection="1">
      <alignment horizontal="center" vertical="center"/>
      <protection hidden="1"/>
    </xf>
    <xf numFmtId="0" fontId="43" fillId="6" borderId="23" xfId="0" applyFont="1" applyFill="1" applyBorder="1" applyAlignment="1" applyProtection="1">
      <alignment horizontal="center" vertical="center"/>
      <protection hidden="1"/>
    </xf>
    <xf numFmtId="0" fontId="37" fillId="11" borderId="23" xfId="0" applyFont="1" applyFill="1" applyBorder="1" applyAlignment="1" applyProtection="1">
      <alignment horizontal="center" vertical="center"/>
      <protection hidden="1"/>
    </xf>
    <xf numFmtId="0" fontId="37" fillId="11" borderId="24" xfId="0" applyFont="1" applyFill="1" applyBorder="1" applyAlignment="1" applyProtection="1">
      <alignment horizontal="center" vertical="center"/>
      <protection hidden="1"/>
    </xf>
    <xf numFmtId="0" fontId="37" fillId="11" borderId="25" xfId="0" applyFont="1" applyFill="1" applyBorder="1" applyAlignment="1" applyProtection="1">
      <alignment horizontal="center" vertical="center"/>
      <protection hidden="1"/>
    </xf>
    <xf numFmtId="0" fontId="37" fillId="11" borderId="41" xfId="0" applyFont="1" applyFill="1" applyBorder="1" applyAlignment="1" applyProtection="1">
      <alignment horizontal="center" vertical="center"/>
      <protection hidden="1"/>
    </xf>
    <xf numFmtId="0" fontId="37" fillId="11" borderId="42" xfId="0" applyFont="1" applyFill="1" applyBorder="1" applyAlignment="1" applyProtection="1">
      <alignment horizontal="center" vertical="center"/>
      <protection hidden="1"/>
    </xf>
    <xf numFmtId="0" fontId="37" fillId="11" borderId="43" xfId="0" applyFont="1" applyFill="1" applyBorder="1" applyAlignment="1" applyProtection="1">
      <alignment horizontal="center" vertical="center"/>
      <protection hidden="1"/>
    </xf>
    <xf numFmtId="0" fontId="33" fillId="11" borderId="23" xfId="0" applyFont="1" applyFill="1" applyBorder="1" applyAlignment="1" applyProtection="1">
      <alignment horizontal="center" vertical="center"/>
      <protection hidden="1"/>
    </xf>
    <xf numFmtId="0" fontId="33" fillId="11" borderId="24" xfId="0" applyFont="1" applyFill="1" applyBorder="1" applyAlignment="1" applyProtection="1">
      <alignment horizontal="center" vertical="center"/>
      <protection hidden="1"/>
    </xf>
    <xf numFmtId="0" fontId="33" fillId="11" borderId="25" xfId="0" applyFont="1" applyFill="1" applyBorder="1" applyAlignment="1" applyProtection="1">
      <alignment horizontal="center" vertical="center"/>
      <protection hidden="1"/>
    </xf>
    <xf numFmtId="0" fontId="33" fillId="11" borderId="41" xfId="0" applyFont="1" applyFill="1" applyBorder="1" applyAlignment="1" applyProtection="1">
      <alignment horizontal="center" vertical="center"/>
      <protection hidden="1"/>
    </xf>
    <xf numFmtId="0" fontId="33" fillId="11" borderId="42" xfId="0" applyFont="1" applyFill="1" applyBorder="1" applyAlignment="1" applyProtection="1">
      <alignment horizontal="center" vertical="center"/>
      <protection hidden="1"/>
    </xf>
    <xf numFmtId="0" fontId="33" fillId="11" borderId="43" xfId="0" applyFont="1" applyFill="1" applyBorder="1" applyAlignment="1" applyProtection="1">
      <alignment horizontal="center" vertical="center"/>
      <protection hidden="1"/>
    </xf>
    <xf numFmtId="0" fontId="48" fillId="13" borderId="23" xfId="0" applyFont="1" applyFill="1" applyBorder="1" applyAlignment="1" applyProtection="1">
      <alignment horizontal="center" vertical="center"/>
      <protection locked="0"/>
    </xf>
    <xf numFmtId="0" fontId="48" fillId="13" borderId="24" xfId="0" applyFont="1" applyFill="1" applyBorder="1" applyAlignment="1" applyProtection="1">
      <alignment horizontal="center" vertical="center"/>
      <protection locked="0"/>
    </xf>
    <xf numFmtId="0" fontId="48" fillId="13" borderId="25" xfId="0" applyFont="1" applyFill="1" applyBorder="1" applyAlignment="1" applyProtection="1">
      <alignment horizontal="center" vertical="center"/>
      <protection locked="0"/>
    </xf>
    <xf numFmtId="0" fontId="48" fillId="13" borderId="41" xfId="0" applyFont="1" applyFill="1" applyBorder="1" applyAlignment="1" applyProtection="1">
      <alignment horizontal="center" vertical="center"/>
      <protection locked="0"/>
    </xf>
    <xf numFmtId="0" fontId="48" fillId="13" borderId="42" xfId="0" applyFont="1" applyFill="1" applyBorder="1" applyAlignment="1" applyProtection="1">
      <alignment horizontal="center" vertical="center"/>
      <protection locked="0"/>
    </xf>
    <xf numFmtId="0" fontId="48" fillId="13" borderId="43" xfId="0" applyFont="1" applyFill="1" applyBorder="1" applyAlignment="1" applyProtection="1">
      <alignment horizontal="center" vertical="center"/>
      <protection locked="0"/>
    </xf>
    <xf numFmtId="0" fontId="36" fillId="2" borderId="24" xfId="0" applyFont="1" applyFill="1" applyBorder="1" applyAlignment="1" applyProtection="1">
      <alignment horizontal="center" vertical="center"/>
      <protection hidden="1"/>
    </xf>
    <xf numFmtId="0" fontId="36" fillId="2" borderId="25" xfId="0" applyFont="1" applyFill="1" applyBorder="1" applyAlignment="1" applyProtection="1">
      <alignment horizontal="center" vertical="center"/>
      <protection hidden="1"/>
    </xf>
    <xf numFmtId="0" fontId="36" fillId="2" borderId="42" xfId="0" applyFont="1" applyFill="1" applyBorder="1" applyAlignment="1" applyProtection="1">
      <alignment horizontal="center" vertical="center"/>
      <protection hidden="1"/>
    </xf>
    <xf numFmtId="0" fontId="36" fillId="2" borderId="43" xfId="0" applyFont="1" applyFill="1" applyBorder="1" applyAlignment="1" applyProtection="1">
      <alignment horizontal="center" vertical="center"/>
      <protection hidden="1"/>
    </xf>
    <xf numFmtId="0" fontId="40" fillId="6" borderId="32" xfId="0" applyFont="1" applyFill="1" applyBorder="1" applyAlignment="1" applyProtection="1">
      <alignment horizontal="center" vertical="center"/>
      <protection hidden="1"/>
    </xf>
    <xf numFmtId="0" fontId="40" fillId="6" borderId="0" xfId="0" applyFont="1" applyFill="1" applyBorder="1" applyAlignment="1" applyProtection="1">
      <alignment horizontal="center" vertical="center"/>
      <protection hidden="1"/>
    </xf>
    <xf numFmtId="0" fontId="40" fillId="6" borderId="31" xfId="0" applyFont="1" applyFill="1" applyBorder="1" applyAlignment="1" applyProtection="1">
      <alignment horizontal="center" vertical="center"/>
      <protection hidden="1"/>
    </xf>
    <xf numFmtId="0" fontId="40" fillId="6" borderId="41" xfId="0" applyFont="1" applyFill="1" applyBorder="1" applyAlignment="1" applyProtection="1">
      <alignment horizontal="center" vertical="center"/>
      <protection hidden="1"/>
    </xf>
    <xf numFmtId="0" fontId="40" fillId="6" borderId="42" xfId="0" applyFont="1" applyFill="1" applyBorder="1" applyAlignment="1" applyProtection="1">
      <alignment horizontal="center" vertical="center"/>
      <protection hidden="1"/>
    </xf>
    <xf numFmtId="0" fontId="40" fillId="6" borderId="43" xfId="0" applyFont="1" applyFill="1" applyBorder="1" applyAlignment="1" applyProtection="1">
      <alignment horizontal="center" vertical="center"/>
      <protection hidden="1"/>
    </xf>
    <xf numFmtId="0" fontId="40" fillId="6" borderId="23" xfId="0" applyFont="1" applyFill="1" applyBorder="1" applyAlignment="1" applyProtection="1">
      <alignment horizontal="center" vertical="center"/>
      <protection hidden="1"/>
    </xf>
    <xf numFmtId="0" fontId="40" fillId="6" borderId="24" xfId="0" applyFont="1" applyFill="1" applyBorder="1" applyAlignment="1" applyProtection="1">
      <alignment horizontal="center" vertical="center"/>
      <protection hidden="1"/>
    </xf>
    <xf numFmtId="0" fontId="40" fillId="6" borderId="25" xfId="0" applyFont="1" applyFill="1" applyBorder="1" applyAlignment="1" applyProtection="1">
      <alignment horizontal="center" vertical="center"/>
      <protection hidden="1"/>
    </xf>
    <xf numFmtId="0" fontId="1" fillId="3" borderId="0" xfId="0" applyFont="1" applyFill="1" applyAlignment="1" applyProtection="1">
      <alignment vertical="center" wrapText="1"/>
      <protection hidden="1"/>
    </xf>
    <xf numFmtId="0" fontId="0" fillId="3" borderId="1" xfId="0" applyFill="1" applyBorder="1" applyAlignment="1" applyProtection="1">
      <alignment horizontal="center" vertical="center"/>
      <protection hidden="1"/>
    </xf>
    <xf numFmtId="0" fontId="24" fillId="5" borderId="1" xfId="0" applyFont="1" applyFill="1" applyBorder="1" applyAlignment="1" applyProtection="1">
      <alignment horizontal="center" vertical="center"/>
      <protection locked="0" hidden="1"/>
    </xf>
    <xf numFmtId="0" fontId="22" fillId="8" borderId="1" xfId="0" applyFont="1" applyFill="1" applyBorder="1" applyAlignment="1" applyProtection="1">
      <alignment horizontal="center" vertical="center"/>
      <protection hidden="1"/>
    </xf>
    <xf numFmtId="0" fontId="23" fillId="5" borderId="1" xfId="0"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protection hidden="1"/>
    </xf>
    <xf numFmtId="0" fontId="2" fillId="4" borderId="0" xfId="0" applyFont="1" applyFill="1" applyAlignment="1" applyProtection="1">
      <alignment horizontal="center" vertical="center"/>
      <protection hidden="1"/>
    </xf>
    <xf numFmtId="0" fontId="5" fillId="5" borderId="1" xfId="0" applyFont="1" applyFill="1" applyBorder="1" applyAlignment="1" applyProtection="1">
      <alignment horizontal="center" vertical="center"/>
      <protection locked="0" hidden="1"/>
    </xf>
    <xf numFmtId="0" fontId="3" fillId="3" borderId="1" xfId="0" applyFont="1" applyFill="1" applyBorder="1" applyAlignment="1" applyProtection="1">
      <alignment horizontal="center" vertical="center"/>
      <protection hidden="1"/>
    </xf>
    <xf numFmtId="9" fontId="5" fillId="5" borderId="1" xfId="0" applyNumberFormat="1" applyFont="1" applyFill="1" applyBorder="1" applyAlignment="1" applyProtection="1">
      <alignment horizontal="center" vertical="center"/>
      <protection locked="0" hidden="1"/>
    </xf>
    <xf numFmtId="0" fontId="4" fillId="2" borderId="1" xfId="0" applyFont="1" applyFill="1" applyBorder="1" applyAlignment="1" applyProtection="1">
      <alignment horizontal="center" vertical="center"/>
      <protection hidden="1"/>
    </xf>
    <xf numFmtId="0" fontId="6" fillId="6" borderId="1"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locked="0" hidden="1"/>
    </xf>
    <xf numFmtId="0" fontId="5" fillId="5" borderId="2" xfId="0" applyFont="1" applyFill="1" applyBorder="1" applyAlignment="1" applyProtection="1">
      <alignment horizontal="center" vertical="center"/>
      <protection locked="0" hidden="1"/>
    </xf>
    <xf numFmtId="0" fontId="5" fillId="5" borderId="4" xfId="0" applyFont="1" applyFill="1" applyBorder="1" applyAlignment="1" applyProtection="1">
      <alignment horizontal="center" vertical="center"/>
      <protection locked="0" hidden="1"/>
    </xf>
    <xf numFmtId="0" fontId="5" fillId="5" borderId="7" xfId="0" applyFont="1" applyFill="1" applyBorder="1" applyAlignment="1" applyProtection="1">
      <alignment horizontal="center" vertical="center"/>
      <protection locked="0" hidden="1"/>
    </xf>
    <xf numFmtId="0" fontId="5" fillId="5" borderId="8" xfId="0" applyFont="1" applyFill="1" applyBorder="1" applyAlignment="1" applyProtection="1">
      <alignment horizontal="center" vertical="center"/>
      <protection locked="0" hidden="1"/>
    </xf>
    <xf numFmtId="0" fontId="5" fillId="5" borderId="9" xfId="0" applyFont="1" applyFill="1" applyBorder="1" applyAlignment="1" applyProtection="1">
      <alignment horizontal="center" vertical="center"/>
      <protection locked="0" hidden="1"/>
    </xf>
    <xf numFmtId="0" fontId="8" fillId="2" borderId="1" xfId="0" applyFont="1" applyFill="1" applyBorder="1" applyAlignment="1" applyProtection="1">
      <alignment horizontal="center" vertical="center"/>
      <protection hidden="1"/>
    </xf>
    <xf numFmtId="0" fontId="1" fillId="7" borderId="10"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4" xfId="0" applyFont="1" applyFill="1" applyBorder="1" applyAlignment="1">
      <alignment horizontal="center" vertical="center"/>
    </xf>
    <xf numFmtId="0" fontId="47" fillId="5" borderId="13"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protection locked="0"/>
    </xf>
    <xf numFmtId="0" fontId="47" fillId="5" borderId="14" xfId="0" applyFont="1" applyFill="1" applyBorder="1" applyAlignment="1" applyProtection="1">
      <alignment horizontal="center" vertical="center"/>
      <protection locked="0"/>
    </xf>
    <xf numFmtId="0" fontId="13" fillId="6" borderId="13"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3" fillId="3" borderId="3"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7" fillId="4" borderId="18" xfId="0" applyFont="1" applyFill="1" applyBorder="1" applyAlignment="1" applyProtection="1">
      <alignment horizontal="left" vertical="center" readingOrder="1"/>
      <protection hidden="1"/>
    </xf>
    <xf numFmtId="0" fontId="7" fillId="4" borderId="19" xfId="0" applyFont="1" applyFill="1" applyBorder="1" applyAlignment="1" applyProtection="1">
      <alignment horizontal="left" vertical="center" readingOrder="1"/>
      <protection hidden="1"/>
    </xf>
    <xf numFmtId="0" fontId="7" fillId="4" borderId="20" xfId="0" applyFont="1" applyFill="1" applyBorder="1" applyAlignment="1" applyProtection="1">
      <alignment horizontal="left" vertical="center" readingOrder="1"/>
      <protection hidden="1"/>
    </xf>
    <xf numFmtId="0" fontId="7" fillId="4" borderId="18" xfId="0" applyFont="1" applyFill="1" applyBorder="1" applyAlignment="1" applyProtection="1">
      <alignment horizontal="center" vertical="center" readingOrder="1"/>
      <protection hidden="1"/>
    </xf>
    <xf numFmtId="0" fontId="7" fillId="4" borderId="20" xfId="0" applyFont="1" applyFill="1" applyBorder="1" applyAlignment="1" applyProtection="1">
      <alignment horizontal="center" vertical="center" readingOrder="1"/>
      <protection hidden="1"/>
    </xf>
    <xf numFmtId="0" fontId="20" fillId="4" borderId="18" xfId="0" applyFont="1" applyFill="1" applyBorder="1" applyAlignment="1" applyProtection="1">
      <alignment horizontal="center" vertical="center" readingOrder="1"/>
      <protection hidden="1"/>
    </xf>
    <xf numFmtId="0" fontId="20" fillId="4" borderId="20" xfId="0" applyFont="1" applyFill="1" applyBorder="1" applyAlignment="1" applyProtection="1">
      <alignment horizontal="center" vertical="center" readingOrder="1"/>
      <protection hidden="1"/>
    </xf>
    <xf numFmtId="0" fontId="7" fillId="4" borderId="19" xfId="0" applyFont="1" applyFill="1" applyBorder="1" applyAlignment="1" applyProtection="1">
      <alignment horizontal="center" vertical="center" readingOrder="1"/>
      <protection hidden="1"/>
    </xf>
    <xf numFmtId="0" fontId="3" fillId="4" borderId="18" xfId="0" applyFont="1" applyFill="1" applyBorder="1" applyAlignment="1" applyProtection="1">
      <alignment horizontal="center" vertical="center" readingOrder="1"/>
      <protection hidden="1"/>
    </xf>
    <xf numFmtId="0" fontId="3" fillId="4" borderId="20" xfId="0" applyFont="1" applyFill="1" applyBorder="1" applyAlignment="1" applyProtection="1">
      <alignment horizontal="center" vertical="center" readingOrder="1"/>
      <protection hidden="1"/>
    </xf>
    <xf numFmtId="0" fontId="21" fillId="4" borderId="18" xfId="0" applyFont="1" applyFill="1" applyBorder="1" applyAlignment="1" applyProtection="1">
      <alignment horizontal="center" vertical="center" readingOrder="1"/>
      <protection hidden="1"/>
    </xf>
    <xf numFmtId="0" fontId="21" fillId="4" borderId="20" xfId="0" applyFont="1" applyFill="1" applyBorder="1" applyAlignment="1" applyProtection="1">
      <alignment horizontal="center" vertical="center" readingOrder="1"/>
      <protection hidden="1"/>
    </xf>
    <xf numFmtId="1" fontId="15" fillId="4" borderId="0" xfId="0" applyNumberFormat="1"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0" fontId="14" fillId="4" borderId="1" xfId="0" applyFont="1" applyFill="1" applyBorder="1" applyAlignment="1" applyProtection="1">
      <alignment horizontal="center" vertical="center"/>
      <protection hidden="1"/>
    </xf>
    <xf numFmtId="0" fontId="34" fillId="14" borderId="1" xfId="0" applyFont="1" applyFill="1" applyBorder="1" applyAlignment="1" applyProtection="1">
      <alignment horizontal="center" vertical="center"/>
      <protection hidden="1"/>
    </xf>
    <xf numFmtId="0" fontId="35" fillId="6" borderId="1" xfId="0" applyFont="1" applyFill="1" applyBorder="1" applyAlignment="1" applyProtection="1">
      <alignment horizontal="center" vertical="center"/>
      <protection hidden="1"/>
    </xf>
    <xf numFmtId="1" fontId="35" fillId="6" borderId="1" xfId="0" applyNumberFormat="1"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1" fillId="3" borderId="0" xfId="0" applyFont="1" applyFill="1" applyAlignment="1" applyProtection="1">
      <alignment horizontal="left"/>
      <protection hidden="1"/>
    </xf>
    <xf numFmtId="0" fontId="1" fillId="3" borderId="0" xfId="0" applyFont="1" applyFill="1" applyAlignment="1" applyProtection="1">
      <alignment horizontal="right" vertical="center" wrapText="1"/>
      <protection hidden="1"/>
    </xf>
    <xf numFmtId="0" fontId="33" fillId="14" borderId="1" xfId="0" applyFont="1" applyFill="1" applyBorder="1" applyAlignment="1" applyProtection="1">
      <alignment horizontal="center" vertical="center"/>
      <protection hidden="1"/>
    </xf>
    <xf numFmtId="0" fontId="32" fillId="3" borderId="3" xfId="0" applyFont="1" applyFill="1" applyBorder="1" applyAlignment="1" applyProtection="1">
      <alignment horizontal="center" vertical="center"/>
      <protection hidden="1"/>
    </xf>
    <xf numFmtId="0" fontId="32" fillId="3" borderId="2" xfId="0" applyFont="1" applyFill="1" applyBorder="1" applyAlignment="1" applyProtection="1">
      <alignment horizontal="center" vertical="center"/>
      <protection hidden="1"/>
    </xf>
    <xf numFmtId="0" fontId="32" fillId="3" borderId="4" xfId="0" applyFont="1" applyFill="1" applyBorder="1" applyAlignment="1" applyProtection="1">
      <alignment horizontal="center" vertical="center"/>
      <protection hidden="1"/>
    </xf>
    <xf numFmtId="0" fontId="32" fillId="3" borderId="7" xfId="0" applyFont="1" applyFill="1" applyBorder="1" applyAlignment="1" applyProtection="1">
      <alignment horizontal="center" vertical="center"/>
      <protection hidden="1"/>
    </xf>
    <xf numFmtId="0" fontId="32" fillId="3" borderId="8" xfId="0" applyFont="1" applyFill="1" applyBorder="1" applyAlignment="1" applyProtection="1">
      <alignment horizontal="center" vertical="center"/>
      <protection hidden="1"/>
    </xf>
    <xf numFmtId="0" fontId="32" fillId="3" borderId="9" xfId="0" applyFont="1" applyFill="1" applyBorder="1" applyAlignment="1" applyProtection="1">
      <alignment horizontal="center" vertical="center"/>
      <protection hidden="1"/>
    </xf>
    <xf numFmtId="0" fontId="48" fillId="13" borderId="1" xfId="0" applyFont="1" applyFill="1" applyBorder="1" applyAlignment="1" applyProtection="1">
      <alignment horizontal="center" vertical="center"/>
      <protection locked="0"/>
    </xf>
    <xf numFmtId="0" fontId="48" fillId="13" borderId="20" xfId="0" applyFont="1" applyFill="1" applyBorder="1" applyAlignment="1" applyProtection="1">
      <alignment horizontal="center" vertical="center"/>
      <protection locked="0"/>
    </xf>
    <xf numFmtId="1" fontId="38" fillId="4" borderId="3" xfId="0" applyNumberFormat="1" applyFont="1" applyFill="1" applyBorder="1" applyAlignment="1" applyProtection="1">
      <alignment horizontal="center" vertical="center"/>
      <protection hidden="1"/>
    </xf>
    <xf numFmtId="0" fontId="38" fillId="4" borderId="2" xfId="0" applyFont="1" applyFill="1" applyBorder="1" applyAlignment="1" applyProtection="1">
      <alignment horizontal="center" vertical="center"/>
      <protection hidden="1"/>
    </xf>
    <xf numFmtId="0" fontId="38" fillId="4" borderId="4"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4" borderId="8" xfId="0" applyFont="1" applyFill="1" applyBorder="1" applyAlignment="1" applyProtection="1">
      <alignment horizontal="center" vertical="center"/>
      <protection hidden="1"/>
    </xf>
    <xf numFmtId="0" fontId="38" fillId="4" borderId="9" xfId="0" applyFont="1" applyFill="1" applyBorder="1" applyAlignment="1" applyProtection="1">
      <alignment horizontal="center" vertical="center"/>
      <protection hidden="1"/>
    </xf>
    <xf numFmtId="0" fontId="0" fillId="3" borderId="2" xfId="0" applyFill="1" applyBorder="1" applyAlignment="1" applyProtection="1">
      <alignment horizontal="center"/>
      <protection hidden="1"/>
    </xf>
    <xf numFmtId="0" fontId="0" fillId="3" borderId="0" xfId="0" applyFill="1" applyAlignment="1" applyProtection="1">
      <alignment horizontal="center"/>
      <protection hidden="1"/>
    </xf>
    <xf numFmtId="0" fontId="0" fillId="3" borderId="5" xfId="0" applyFill="1" applyBorder="1" applyAlignment="1" applyProtection="1">
      <alignment horizontal="center" vertical="center"/>
      <protection hidden="1"/>
    </xf>
    <xf numFmtId="0" fontId="14" fillId="4" borderId="22" xfId="0" applyFont="1" applyFill="1" applyBorder="1" applyAlignment="1" applyProtection="1">
      <alignment horizontal="center" vertical="center"/>
      <protection hidden="1"/>
    </xf>
    <xf numFmtId="0" fontId="14" fillId="4" borderId="47" xfId="0" applyFont="1" applyFill="1" applyBorder="1" applyAlignment="1" applyProtection="1">
      <alignment horizontal="center" vertical="center"/>
      <protection hidden="1"/>
    </xf>
    <xf numFmtId="0" fontId="14" fillId="4" borderId="48" xfId="0" applyFont="1" applyFill="1" applyBorder="1" applyAlignment="1" applyProtection="1">
      <alignment horizontal="center" vertical="center"/>
      <protection hidden="1"/>
    </xf>
    <xf numFmtId="0" fontId="41" fillId="4" borderId="23" xfId="0" applyFont="1" applyFill="1" applyBorder="1" applyAlignment="1" applyProtection="1">
      <alignment horizontal="center" vertical="center"/>
      <protection hidden="1"/>
    </xf>
    <xf numFmtId="0" fontId="41" fillId="4" borderId="24" xfId="0" applyFont="1" applyFill="1" applyBorder="1" applyAlignment="1" applyProtection="1">
      <alignment horizontal="center" vertical="center"/>
      <protection hidden="1"/>
    </xf>
    <xf numFmtId="0" fontId="41" fillId="4" borderId="25" xfId="0" applyFont="1" applyFill="1" applyBorder="1" applyAlignment="1" applyProtection="1">
      <alignment horizontal="center" vertical="center"/>
      <protection hidden="1"/>
    </xf>
    <xf numFmtId="0" fontId="41" fillId="4" borderId="41" xfId="0" applyFont="1" applyFill="1" applyBorder="1" applyAlignment="1" applyProtection="1">
      <alignment horizontal="center" vertical="center"/>
      <protection hidden="1"/>
    </xf>
    <xf numFmtId="0" fontId="41" fillId="4" borderId="42" xfId="0" applyFont="1" applyFill="1" applyBorder="1" applyAlignment="1" applyProtection="1">
      <alignment horizontal="center" vertical="center"/>
      <protection hidden="1"/>
    </xf>
    <xf numFmtId="0" fontId="41" fillId="4" borderId="43" xfId="0" applyFont="1" applyFill="1" applyBorder="1" applyAlignment="1" applyProtection="1">
      <alignment horizontal="center" vertical="center"/>
      <protection hidden="1"/>
    </xf>
    <xf numFmtId="0" fontId="42" fillId="4" borderId="23" xfId="0" applyFont="1" applyFill="1" applyBorder="1" applyAlignment="1" applyProtection="1">
      <alignment horizontal="center" vertical="center"/>
      <protection hidden="1"/>
    </xf>
    <xf numFmtId="0" fontId="42" fillId="4" borderId="24" xfId="0" applyFont="1" applyFill="1" applyBorder="1" applyAlignment="1" applyProtection="1">
      <alignment horizontal="center" vertical="center"/>
      <protection hidden="1"/>
    </xf>
    <xf numFmtId="0" fontId="42" fillId="4" borderId="25" xfId="0" applyFont="1" applyFill="1" applyBorder="1" applyAlignment="1" applyProtection="1">
      <alignment horizontal="center" vertical="center"/>
      <protection hidden="1"/>
    </xf>
    <xf numFmtId="0" fontId="42" fillId="4" borderId="41" xfId="0" applyFont="1" applyFill="1" applyBorder="1" applyAlignment="1" applyProtection="1">
      <alignment horizontal="center" vertical="center"/>
      <protection hidden="1"/>
    </xf>
    <xf numFmtId="0" fontId="42" fillId="4" borderId="42" xfId="0" applyFont="1" applyFill="1" applyBorder="1" applyAlignment="1" applyProtection="1">
      <alignment horizontal="center" vertical="center"/>
      <protection hidden="1"/>
    </xf>
    <xf numFmtId="0" fontId="42" fillId="4" borderId="43"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xf numFmtId="0" fontId="3" fillId="4" borderId="2" xfId="0" applyFont="1" applyFill="1" applyBorder="1" applyAlignment="1" applyProtection="1">
      <alignment horizontal="center" vertical="center"/>
      <protection hidden="1"/>
    </xf>
    <xf numFmtId="0" fontId="3" fillId="4" borderId="4"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1" fillId="12" borderId="10" xfId="0" applyFont="1" applyFill="1" applyBorder="1" applyAlignment="1">
      <alignment horizontal="center"/>
    </xf>
    <xf numFmtId="0" fontId="31" fillId="12" borderId="11" xfId="0" applyFont="1" applyFill="1" applyBorder="1" applyAlignment="1">
      <alignment horizontal="center"/>
    </xf>
    <xf numFmtId="0" fontId="31" fillId="12" borderId="12" xfId="0" applyFont="1" applyFill="1" applyBorder="1" applyAlignment="1">
      <alignment horizontal="center"/>
    </xf>
    <xf numFmtId="0" fontId="31" fillId="12" borderId="23" xfId="0" applyFont="1" applyFill="1" applyBorder="1" applyAlignment="1">
      <alignment horizontal="center"/>
    </xf>
    <xf numFmtId="0" fontId="31" fillId="12" borderId="24" xfId="0" applyFont="1" applyFill="1" applyBorder="1" applyAlignment="1">
      <alignment horizontal="center"/>
    </xf>
    <xf numFmtId="0" fontId="31" fillId="12" borderId="25" xfId="0" applyFont="1" applyFill="1" applyBorder="1" applyAlignment="1">
      <alignment horizontal="center"/>
    </xf>
    <xf numFmtId="0" fontId="31" fillId="12" borderId="33" xfId="0" applyFont="1" applyFill="1" applyBorder="1" applyAlignment="1">
      <alignment horizontal="center"/>
    </xf>
    <xf numFmtId="0" fontId="31" fillId="12" borderId="34" xfId="0" applyFont="1" applyFill="1" applyBorder="1" applyAlignment="1">
      <alignment horizontal="center"/>
    </xf>
    <xf numFmtId="0" fontId="31" fillId="12" borderId="35" xfId="0" applyFont="1" applyFill="1" applyBorder="1" applyAlignment="1">
      <alignment horizontal="center"/>
    </xf>
    <xf numFmtId="1" fontId="6" fillId="6" borderId="0" xfId="0" applyNumberFormat="1" applyFont="1" applyFill="1" applyAlignment="1" applyProtection="1">
      <alignment horizontal="center" vertical="center"/>
      <protection hidden="1"/>
    </xf>
    <xf numFmtId="1" fontId="6" fillId="6" borderId="6" xfId="0" applyNumberFormat="1" applyFont="1" applyFill="1" applyBorder="1" applyAlignment="1" applyProtection="1">
      <alignment horizontal="center" vertical="center"/>
      <protection hidden="1"/>
    </xf>
    <xf numFmtId="0" fontId="17" fillId="4" borderId="0" xfId="0" applyFont="1" applyFill="1" applyBorder="1" applyAlignment="1" applyProtection="1">
      <alignment horizontal="center" vertical="center" readingOrder="1"/>
      <protection hidden="1"/>
    </xf>
    <xf numFmtId="0" fontId="14" fillId="4" borderId="0" xfId="0" applyFont="1" applyFill="1" applyBorder="1" applyAlignment="1" applyProtection="1">
      <alignment readingOrder="1"/>
      <protection hidden="1"/>
    </xf>
    <xf numFmtId="0" fontId="7" fillId="4" borderId="0" xfId="0" applyFont="1" applyFill="1" applyBorder="1" applyAlignment="1" applyProtection="1">
      <alignment vertical="center" readingOrder="1"/>
      <protection hidden="1"/>
    </xf>
    <xf numFmtId="0" fontId="7" fillId="4" borderId="0" xfId="0" applyFont="1" applyFill="1" applyBorder="1" applyAlignment="1" applyProtection="1">
      <alignment horizontal="left" vertical="center" readingOrder="1"/>
      <protection hidden="1"/>
    </xf>
    <xf numFmtId="0" fontId="9" fillId="4" borderId="0" xfId="0" applyFont="1" applyFill="1" applyBorder="1" applyAlignment="1" applyProtection="1">
      <alignment readingOrder="1"/>
      <protection hidden="1"/>
    </xf>
    <xf numFmtId="0" fontId="7" fillId="4" borderId="0" xfId="0" applyFont="1" applyFill="1" applyBorder="1" applyAlignment="1" applyProtection="1">
      <alignment horizontal="center" vertical="center" readingOrder="1"/>
      <protection hidden="1"/>
    </xf>
    <xf numFmtId="0" fontId="10" fillId="4" borderId="0" xfId="0" applyFont="1" applyFill="1" applyBorder="1" applyAlignment="1" applyProtection="1">
      <alignment horizontal="left" readingOrder="1"/>
      <protection hidden="1"/>
    </xf>
    <xf numFmtId="9" fontId="7" fillId="4" borderId="0" xfId="0" applyNumberFormat="1" applyFont="1" applyFill="1" applyBorder="1" applyAlignment="1" applyProtection="1">
      <alignment horizontal="center" vertical="center" readingOrder="1"/>
      <protection hidden="1"/>
    </xf>
    <xf numFmtId="2" fontId="7" fillId="4" borderId="0" xfId="0" applyNumberFormat="1" applyFont="1" applyFill="1" applyBorder="1" applyAlignment="1" applyProtection="1">
      <alignment horizontal="center" vertical="center" readingOrder="1"/>
      <protection hidden="1"/>
    </xf>
    <xf numFmtId="0" fontId="7" fillId="4" borderId="0" xfId="0" applyFont="1" applyFill="1" applyBorder="1" applyAlignment="1" applyProtection="1">
      <alignment horizontal="center" vertical="center" readingOrder="1"/>
      <protection hidden="1"/>
    </xf>
    <xf numFmtId="0" fontId="11" fillId="4" borderId="0" xfId="0" applyFont="1" applyFill="1" applyBorder="1" applyAlignment="1" applyProtection="1">
      <alignment horizontal="center" vertical="center" readingOrder="1"/>
      <protection hidden="1"/>
    </xf>
    <xf numFmtId="1" fontId="7" fillId="4" borderId="0" xfId="0" applyNumberFormat="1" applyFont="1" applyFill="1" applyBorder="1" applyAlignment="1" applyProtection="1">
      <alignment horizontal="center" vertical="center" readingOrder="1"/>
      <protection hidden="1"/>
    </xf>
    <xf numFmtId="0" fontId="11" fillId="4" borderId="0" xfId="0" applyFont="1" applyFill="1" applyBorder="1" applyAlignment="1" applyProtection="1">
      <alignment horizontal="center" vertical="center" readingOrder="1"/>
      <protection hidden="1"/>
    </xf>
    <xf numFmtId="0" fontId="18" fillId="4" borderId="0" xfId="0" applyFont="1" applyFill="1" applyBorder="1" applyAlignment="1" applyProtection="1">
      <alignment horizontal="center" vertical="center" readingOrder="1"/>
      <protection hidden="1"/>
    </xf>
    <xf numFmtId="0" fontId="12" fillId="4" borderId="0" xfId="0" applyFont="1" applyFill="1" applyBorder="1" applyAlignment="1" applyProtection="1">
      <alignment horizontal="center" vertical="center" readingOrder="1"/>
      <protection hidden="1"/>
    </xf>
    <xf numFmtId="164" fontId="7" fillId="4" borderId="0" xfId="0" applyNumberFormat="1" applyFont="1" applyFill="1" applyBorder="1" applyAlignment="1" applyProtection="1">
      <alignment horizontal="center" vertical="center" readingOrder="1"/>
      <protection hidden="1"/>
    </xf>
    <xf numFmtId="0" fontId="19" fillId="4" borderId="0" xfId="0" applyFont="1" applyFill="1" applyBorder="1" applyAlignment="1" applyProtection="1">
      <alignment horizontal="center" vertical="center" readingOrder="1"/>
      <protection hidden="1"/>
    </xf>
    <xf numFmtId="1" fontId="19" fillId="4" borderId="0" xfId="0" applyNumberFormat="1" applyFont="1" applyFill="1" applyBorder="1" applyAlignment="1" applyProtection="1">
      <alignment horizontal="center" vertical="center" readingOrder="1"/>
      <protection hidden="1"/>
    </xf>
    <xf numFmtId="0" fontId="3" fillId="4" borderId="0" xfId="0" applyFont="1" applyFill="1" applyBorder="1" applyAlignment="1" applyProtection="1">
      <alignment horizontal="center" vertical="center" readingOrder="1"/>
      <protection hidden="1"/>
    </xf>
    <xf numFmtId="0" fontId="7" fillId="4" borderId="7" xfId="0" applyFont="1" applyFill="1" applyBorder="1" applyAlignment="1" applyProtection="1">
      <alignment horizontal="center" vertical="center" readingOrder="1"/>
      <protection hidden="1"/>
    </xf>
    <xf numFmtId="0" fontId="7" fillId="4" borderId="9" xfId="0" applyFont="1" applyFill="1" applyBorder="1" applyAlignment="1" applyProtection="1">
      <alignment horizontal="center" vertical="center" readingOrder="1"/>
      <protection hidden="1"/>
    </xf>
    <xf numFmtId="0" fontId="7" fillId="4" borderId="8" xfId="0" applyFont="1" applyFill="1" applyBorder="1" applyAlignment="1" applyProtection="1">
      <alignment horizontal="center" vertical="center" readingOrder="1"/>
      <protection hidden="1"/>
    </xf>
    <xf numFmtId="0" fontId="54" fillId="4" borderId="51" xfId="0" applyFont="1" applyFill="1" applyBorder="1" applyAlignment="1" applyProtection="1">
      <alignment horizontal="center" vertical="center"/>
    </xf>
    <xf numFmtId="0" fontId="54" fillId="4" borderId="52" xfId="0" applyFont="1" applyFill="1" applyBorder="1" applyAlignment="1" applyProtection="1">
      <alignment horizontal="center" vertical="center"/>
    </xf>
    <xf numFmtId="0" fontId="54" fillId="4" borderId="53" xfId="0" applyFont="1" applyFill="1" applyBorder="1" applyAlignment="1" applyProtection="1">
      <alignment horizontal="center" vertical="center"/>
    </xf>
    <xf numFmtId="0" fontId="55" fillId="4" borderId="32" xfId="0" applyFont="1" applyFill="1" applyBorder="1" applyProtection="1"/>
    <xf numFmtId="0" fontId="55" fillId="4" borderId="0" xfId="0" applyFont="1" applyFill="1" applyProtection="1"/>
    <xf numFmtId="0" fontId="56" fillId="4" borderId="10" xfId="0" applyFont="1" applyFill="1" applyBorder="1" applyAlignment="1" applyProtection="1">
      <alignment horizontal="center" vertical="center"/>
    </xf>
    <xf numFmtId="0" fontId="56" fillId="4" borderId="11" xfId="0" applyFont="1" applyFill="1" applyBorder="1" applyAlignment="1" applyProtection="1">
      <alignment horizontal="center" vertical="center"/>
    </xf>
    <xf numFmtId="0" fontId="56" fillId="4" borderId="12" xfId="0" applyFont="1" applyFill="1" applyBorder="1" applyAlignment="1" applyProtection="1">
      <alignment horizontal="center" vertical="center"/>
    </xf>
    <xf numFmtId="0" fontId="56" fillId="4" borderId="13" xfId="0" applyFont="1" applyFill="1" applyBorder="1" applyAlignment="1" applyProtection="1">
      <alignment horizontal="center" vertical="center"/>
    </xf>
    <xf numFmtId="0" fontId="56" fillId="4" borderId="1" xfId="0" applyFont="1" applyFill="1" applyBorder="1" applyAlignment="1" applyProtection="1">
      <alignment horizontal="center" vertical="center"/>
    </xf>
    <xf numFmtId="0" fontId="56" fillId="4" borderId="14" xfId="0" applyFont="1" applyFill="1" applyBorder="1" applyAlignment="1" applyProtection="1">
      <alignment horizontal="center" vertical="center"/>
    </xf>
    <xf numFmtId="0" fontId="57" fillId="4" borderId="39" xfId="0" applyFont="1" applyFill="1" applyBorder="1" applyAlignment="1" applyProtection="1">
      <alignment horizontal="center" vertical="center" wrapText="1"/>
    </xf>
    <xf numFmtId="0" fontId="57" fillId="4" borderId="21" xfId="0" applyFont="1" applyFill="1" applyBorder="1" applyAlignment="1" applyProtection="1">
      <alignment horizontal="center" vertical="center" wrapText="1"/>
    </xf>
    <xf numFmtId="0" fontId="55" fillId="4" borderId="0" xfId="0" applyFont="1" applyFill="1" applyAlignment="1" applyProtection="1">
      <alignment horizontal="center" vertical="center"/>
    </xf>
    <xf numFmtId="0" fontId="57" fillId="4" borderId="30" xfId="0" applyFont="1" applyFill="1" applyBorder="1" applyAlignment="1" applyProtection="1">
      <alignment horizontal="center" vertical="center" wrapText="1"/>
    </xf>
    <xf numFmtId="1" fontId="55" fillId="4" borderId="46" xfId="0" applyNumberFormat="1" applyFont="1" applyFill="1" applyBorder="1" applyAlignment="1" applyProtection="1">
      <alignment horizontal="center" vertical="center"/>
    </xf>
    <xf numFmtId="1" fontId="55" fillId="4" borderId="54" xfId="0" applyNumberFormat="1" applyFont="1" applyFill="1" applyBorder="1" applyAlignment="1" applyProtection="1">
      <alignment horizontal="center" vertical="center"/>
    </xf>
    <xf numFmtId="1" fontId="55" fillId="4" borderId="55" xfId="0" applyNumberFormat="1" applyFont="1" applyFill="1" applyBorder="1" applyAlignment="1" applyProtection="1">
      <alignment horizontal="center" vertical="center"/>
    </xf>
    <xf numFmtId="0" fontId="52" fillId="4" borderId="42" xfId="0" applyFont="1" applyFill="1" applyBorder="1" applyAlignment="1" applyProtection="1">
      <alignment horizontal="center" vertical="center"/>
    </xf>
    <xf numFmtId="0" fontId="55" fillId="4" borderId="16" xfId="0" applyFont="1" applyFill="1" applyBorder="1" applyAlignment="1" applyProtection="1">
      <alignment horizontal="center" vertical="center"/>
    </xf>
    <xf numFmtId="0" fontId="52" fillId="4" borderId="16" xfId="0" applyFont="1" applyFill="1" applyBorder="1" applyAlignment="1" applyProtection="1">
      <alignment horizontal="center" vertical="center"/>
    </xf>
    <xf numFmtId="0" fontId="55" fillId="4" borderId="17" xfId="0" applyFont="1" applyFill="1" applyBorder="1" applyAlignment="1" applyProtection="1">
      <alignment horizontal="center" vertical="center"/>
    </xf>
    <xf numFmtId="0" fontId="56" fillId="4" borderId="0" xfId="0" applyFont="1" applyFill="1" applyAlignment="1" applyProtection="1">
      <alignment vertical="center"/>
    </xf>
    <xf numFmtId="0" fontId="56" fillId="4" borderId="56" xfId="0" applyFont="1" applyFill="1" applyBorder="1" applyAlignment="1" applyProtection="1">
      <alignment horizontal="center" vertical="center"/>
    </xf>
    <xf numFmtId="0" fontId="56" fillId="4" borderId="8" xfId="0" applyFont="1" applyFill="1" applyBorder="1" applyAlignment="1" applyProtection="1">
      <alignment horizontal="center" vertical="center"/>
    </xf>
    <xf numFmtId="0" fontId="56" fillId="4" borderId="49" xfId="0" applyFont="1" applyFill="1" applyBorder="1" applyAlignment="1" applyProtection="1">
      <alignment horizontal="center" vertical="center"/>
    </xf>
    <xf numFmtId="0" fontId="53" fillId="4" borderId="45" xfId="0" applyFont="1" applyFill="1" applyBorder="1" applyAlignment="1" applyProtection="1">
      <alignment horizontal="center" vertical="center" wrapText="1"/>
    </xf>
    <xf numFmtId="0" fontId="53" fillId="4" borderId="19" xfId="0" applyFont="1" applyFill="1" applyBorder="1" applyAlignment="1" applyProtection="1">
      <alignment horizontal="center" vertical="center" wrapText="1"/>
    </xf>
    <xf numFmtId="0" fontId="53" fillId="4" borderId="57" xfId="0" applyFont="1" applyFill="1" applyBorder="1" applyAlignment="1" applyProtection="1">
      <alignment horizontal="center" vertical="center" wrapText="1"/>
    </xf>
    <xf numFmtId="0" fontId="57" fillId="4" borderId="0" xfId="0" applyFont="1" applyFill="1" applyAlignment="1" applyProtection="1">
      <alignment horizontal="center" vertical="center" wrapText="1"/>
    </xf>
    <xf numFmtId="0" fontId="57" fillId="4" borderId="13" xfId="0" applyFont="1" applyFill="1" applyBorder="1" applyAlignment="1" applyProtection="1">
      <alignment horizontal="center" vertical="center" wrapText="1"/>
    </xf>
    <xf numFmtId="0" fontId="57" fillId="4" borderId="1" xfId="0" applyFont="1" applyFill="1" applyBorder="1" applyAlignment="1" applyProtection="1">
      <alignment horizontal="center" vertical="center" wrapText="1"/>
    </xf>
    <xf numFmtId="0" fontId="55" fillId="4" borderId="0" xfId="0" applyFont="1" applyFill="1" applyAlignment="1" applyProtection="1">
      <alignment horizontal="center" vertical="center"/>
    </xf>
    <xf numFmtId="1" fontId="55" fillId="4" borderId="15" xfId="0" applyNumberFormat="1" applyFont="1" applyFill="1" applyBorder="1" applyAlignment="1" applyProtection="1">
      <alignment horizontal="center" vertical="center"/>
    </xf>
    <xf numFmtId="1" fontId="55" fillId="4" borderId="16" xfId="0" applyNumberFormat="1" applyFont="1" applyFill="1" applyBorder="1" applyAlignment="1" applyProtection="1">
      <alignment horizontal="center" vertical="center"/>
    </xf>
    <xf numFmtId="1" fontId="55" fillId="4" borderId="58" xfId="0" applyNumberFormat="1" applyFont="1" applyFill="1" applyBorder="1" applyAlignment="1" applyProtection="1">
      <alignment horizontal="center" vertical="center"/>
    </xf>
    <xf numFmtId="1" fontId="55" fillId="4" borderId="59" xfId="0" applyNumberFormat="1" applyFont="1" applyFill="1" applyBorder="1" applyAlignment="1" applyProtection="1">
      <alignment horizontal="center" vertical="center"/>
    </xf>
    <xf numFmtId="0" fontId="56" fillId="4" borderId="39" xfId="0" applyFont="1" applyFill="1" applyBorder="1" applyAlignment="1" applyProtection="1">
      <alignment horizontal="center" vertical="center"/>
    </xf>
    <xf numFmtId="0" fontId="56" fillId="4" borderId="21" xfId="0" applyFont="1" applyFill="1" applyBorder="1" applyAlignment="1" applyProtection="1">
      <alignment horizontal="center" vertical="center"/>
    </xf>
    <xf numFmtId="0" fontId="56" fillId="4" borderId="30" xfId="0" applyFont="1" applyFill="1" applyBorder="1" applyAlignment="1" applyProtection="1">
      <alignment horizontal="center" vertical="center"/>
    </xf>
    <xf numFmtId="0" fontId="56" fillId="4" borderId="27" xfId="0" applyFont="1" applyFill="1" applyBorder="1" applyAlignment="1" applyProtection="1">
      <alignment horizontal="center" vertical="center"/>
    </xf>
    <xf numFmtId="0" fontId="56" fillId="4" borderId="22" xfId="0" applyFont="1" applyFill="1" applyBorder="1" applyAlignment="1" applyProtection="1">
      <alignment horizontal="center" vertical="center"/>
    </xf>
    <xf numFmtId="0" fontId="56" fillId="4" borderId="36" xfId="0" applyFont="1" applyFill="1" applyBorder="1" applyAlignment="1" applyProtection="1">
      <alignment horizontal="center" vertical="center"/>
    </xf>
    <xf numFmtId="0" fontId="55" fillId="4" borderId="2" xfId="0" applyFont="1" applyFill="1" applyBorder="1" applyAlignment="1" applyProtection="1">
      <alignment horizontal="center" vertical="center"/>
    </xf>
    <xf numFmtId="0" fontId="57" fillId="4" borderId="14" xfId="0" applyFont="1" applyFill="1" applyBorder="1" applyAlignment="1" applyProtection="1">
      <alignment horizontal="center" vertical="center" wrapText="1"/>
    </xf>
    <xf numFmtId="1" fontId="52" fillId="4" borderId="16" xfId="0" applyNumberFormat="1" applyFont="1" applyFill="1" applyBorder="1" applyAlignment="1" applyProtection="1">
      <alignment horizontal="center" vertical="center"/>
    </xf>
    <xf numFmtId="0" fontId="52" fillId="4" borderId="17" xfId="0" applyFont="1" applyFill="1" applyBorder="1" applyAlignment="1" applyProtection="1">
      <alignment horizontal="center" vertical="center"/>
    </xf>
    <xf numFmtId="1" fontId="52" fillId="4" borderId="51" xfId="0" applyNumberFormat="1" applyFont="1" applyFill="1" applyBorder="1" applyAlignment="1" applyProtection="1">
      <alignment horizontal="center" vertical="center"/>
    </xf>
    <xf numFmtId="1" fontId="52" fillId="4" borderId="53" xfId="0" applyNumberFormat="1" applyFont="1" applyFill="1" applyBorder="1" applyAlignment="1" applyProtection="1">
      <alignment horizontal="center" vertical="center"/>
    </xf>
    <xf numFmtId="0" fontId="55" fillId="4" borderId="41" xfId="0" applyFont="1" applyFill="1" applyBorder="1" applyProtection="1"/>
    <xf numFmtId="0" fontId="55" fillId="4" borderId="42" xfId="0" applyFont="1" applyFill="1" applyBorder="1" applyProtection="1"/>
    <xf numFmtId="0" fontId="56" fillId="4" borderId="42" xfId="0" applyFont="1" applyFill="1" applyBorder="1" applyAlignment="1" applyProtection="1">
      <alignment vertical="center"/>
    </xf>
    <xf numFmtId="1" fontId="54" fillId="4" borderId="15" xfId="0" applyNumberFormat="1" applyFont="1" applyFill="1" applyBorder="1" applyAlignment="1" applyProtection="1">
      <alignment horizontal="center" vertical="center"/>
    </xf>
    <xf numFmtId="1" fontId="54" fillId="4" borderId="16" xfId="0" applyNumberFormat="1" applyFont="1" applyFill="1" applyBorder="1" applyAlignment="1" applyProtection="1">
      <alignment horizontal="center" vertical="center"/>
    </xf>
    <xf numFmtId="9" fontId="52" fillId="4" borderId="16" xfId="0" applyNumberFormat="1" applyFont="1" applyFill="1" applyBorder="1" applyAlignment="1" applyProtection="1">
      <alignment horizontal="center" vertical="center"/>
    </xf>
    <xf numFmtId="0" fontId="52" fillId="4" borderId="1" xfId="0" applyFont="1" applyFill="1" applyBorder="1" applyAlignment="1" applyProtection="1">
      <alignment horizontal="center" vertical="center" textRotation="90" readingOrder="1"/>
    </xf>
    <xf numFmtId="0" fontId="57" fillId="4" borderId="0" xfId="0" applyFont="1" applyFill="1" applyAlignment="1" applyProtection="1">
      <alignment vertical="center" wrapText="1"/>
    </xf>
    <xf numFmtId="0" fontId="53" fillId="4" borderId="1" xfId="0" applyFont="1" applyFill="1" applyBorder="1" applyAlignment="1" applyProtection="1">
      <alignment horizontal="center" vertical="center" readingOrder="1"/>
    </xf>
    <xf numFmtId="1" fontId="53" fillId="4" borderId="1" xfId="0" applyNumberFormat="1" applyFont="1" applyFill="1" applyBorder="1" applyAlignment="1" applyProtection="1">
      <alignment horizontal="center" vertical="center" readingOrder="1"/>
    </xf>
    <xf numFmtId="1" fontId="55" fillId="4" borderId="0" xfId="0" applyNumberFormat="1" applyFont="1" applyFill="1" applyAlignment="1" applyProtection="1">
      <alignment vertical="center"/>
    </xf>
    <xf numFmtId="1" fontId="55" fillId="4" borderId="27" xfId="0" applyNumberFormat="1" applyFont="1" applyFill="1" applyBorder="1" applyAlignment="1" applyProtection="1">
      <alignment horizontal="center" vertical="center"/>
    </xf>
    <xf numFmtId="1" fontId="55" fillId="4" borderId="22" xfId="0" applyNumberFormat="1" applyFont="1" applyFill="1" applyBorder="1" applyAlignment="1" applyProtection="1">
      <alignment horizontal="center" vertical="center"/>
    </xf>
    <xf numFmtId="0" fontId="52" fillId="4" borderId="0" xfId="0" applyFont="1" applyFill="1" applyAlignment="1" applyProtection="1">
      <alignment horizontal="center" vertical="center"/>
    </xf>
    <xf numFmtId="0" fontId="52" fillId="4" borderId="22" xfId="0" applyFont="1" applyFill="1" applyBorder="1" applyAlignment="1" applyProtection="1">
      <alignment horizontal="center" vertical="center"/>
    </xf>
    <xf numFmtId="0" fontId="56" fillId="4" borderId="13" xfId="0" applyFont="1" applyFill="1" applyBorder="1" applyAlignment="1" applyProtection="1">
      <alignment horizontal="center" vertical="center" wrapText="1"/>
    </xf>
    <xf numFmtId="0" fontId="56" fillId="4" borderId="1" xfId="0" applyFont="1" applyFill="1" applyBorder="1" applyAlignment="1" applyProtection="1">
      <alignment horizontal="center" vertical="center" wrapText="1"/>
    </xf>
    <xf numFmtId="1" fontId="58" fillId="4" borderId="15" xfId="0" applyNumberFormat="1" applyFont="1" applyFill="1" applyBorder="1" applyAlignment="1" applyProtection="1">
      <alignment horizontal="center" vertical="center"/>
    </xf>
    <xf numFmtId="1" fontId="58" fillId="4" borderId="16" xfId="0" applyNumberFormat="1" applyFont="1" applyFill="1" applyBorder="1" applyAlignment="1" applyProtection="1">
      <alignment horizontal="center" vertical="center"/>
    </xf>
    <xf numFmtId="1" fontId="55" fillId="4" borderId="17" xfId="0" applyNumberFormat="1" applyFont="1" applyFill="1" applyBorder="1" applyAlignment="1" applyProtection="1">
      <alignment horizontal="center" vertical="center"/>
    </xf>
    <xf numFmtId="0" fontId="14" fillId="4" borderId="0" xfId="0" applyFont="1" applyFill="1" applyProtection="1"/>
    <xf numFmtId="0" fontId="54" fillId="4" borderId="10" xfId="0" applyFont="1" applyFill="1" applyBorder="1" applyAlignment="1" applyProtection="1">
      <alignment horizontal="center" vertical="center"/>
    </xf>
    <xf numFmtId="0" fontId="54" fillId="4" borderId="11" xfId="0" applyFont="1" applyFill="1" applyBorder="1" applyAlignment="1" applyProtection="1">
      <alignment horizontal="center" vertical="center"/>
    </xf>
    <xf numFmtId="0" fontId="54" fillId="4" borderId="12" xfId="0" applyFont="1" applyFill="1" applyBorder="1" applyAlignment="1" applyProtection="1">
      <alignment horizontal="center" vertical="center"/>
    </xf>
    <xf numFmtId="0" fontId="52" fillId="4" borderId="33" xfId="0" applyFont="1" applyFill="1" applyBorder="1" applyAlignment="1" applyProtection="1">
      <alignment horizontal="center"/>
    </xf>
    <xf numFmtId="0" fontId="52" fillId="4" borderId="34" xfId="0" applyFont="1" applyFill="1" applyBorder="1" applyAlignment="1" applyProtection="1">
      <alignment horizontal="center"/>
    </xf>
    <xf numFmtId="0" fontId="52" fillId="4" borderId="35" xfId="0" applyFont="1" applyFill="1" applyBorder="1" applyAlignment="1" applyProtection="1">
      <alignment horizontal="center"/>
    </xf>
    <xf numFmtId="0" fontId="57" fillId="4" borderId="60" xfId="0" applyFont="1" applyFill="1" applyBorder="1" applyAlignment="1" applyProtection="1">
      <alignment horizontal="center" vertical="center" wrapText="1"/>
    </xf>
    <xf numFmtId="0" fontId="57" fillId="4" borderId="61" xfId="0" applyFont="1" applyFill="1" applyBorder="1" applyAlignment="1" applyProtection="1">
      <alignment horizontal="center" vertical="center" wrapText="1"/>
    </xf>
    <xf numFmtId="0" fontId="57" fillId="4" borderId="62" xfId="0" applyFont="1" applyFill="1" applyBorder="1" applyAlignment="1" applyProtection="1">
      <alignment horizontal="center" vertical="center" wrapText="1"/>
    </xf>
    <xf numFmtId="0" fontId="55" fillId="4" borderId="63" xfId="0" applyFont="1" applyFill="1" applyBorder="1" applyAlignment="1" applyProtection="1">
      <alignment horizontal="center" vertical="center"/>
    </xf>
    <xf numFmtId="0" fontId="55" fillId="4" borderId="64" xfId="0" applyFont="1" applyFill="1" applyBorder="1" applyAlignment="1" applyProtection="1">
      <alignment horizontal="center" vertical="center"/>
    </xf>
    <xf numFmtId="0" fontId="55" fillId="4" borderId="65" xfId="0" applyFont="1" applyFill="1" applyBorder="1" applyAlignment="1" applyProtection="1">
      <alignment horizontal="center" vertical="center"/>
    </xf>
    <xf numFmtId="0" fontId="52" fillId="4" borderId="10" xfId="0" applyFont="1" applyFill="1" applyBorder="1" applyAlignment="1" applyProtection="1">
      <alignment horizontal="center"/>
    </xf>
    <xf numFmtId="0" fontId="52" fillId="4" borderId="11" xfId="0" applyFont="1" applyFill="1" applyBorder="1" applyAlignment="1" applyProtection="1">
      <alignment horizontal="center"/>
    </xf>
    <xf numFmtId="0" fontId="52" fillId="4" borderId="12" xfId="0" applyFont="1" applyFill="1" applyBorder="1" applyAlignment="1" applyProtection="1">
      <alignment horizontal="center"/>
    </xf>
    <xf numFmtId="1" fontId="58" fillId="4" borderId="66" xfId="0" applyNumberFormat="1" applyFont="1" applyFill="1" applyBorder="1" applyAlignment="1" applyProtection="1">
      <alignment horizontal="center" vertical="center"/>
    </xf>
    <xf numFmtId="1" fontId="58" fillId="4" borderId="67" xfId="0" applyNumberFormat="1" applyFont="1" applyFill="1" applyBorder="1" applyAlignment="1" applyProtection="1">
      <alignment horizontal="center" vertical="center"/>
    </xf>
    <xf numFmtId="0" fontId="52" fillId="4" borderId="67" xfId="0" applyFont="1" applyFill="1" applyBorder="1" applyAlignment="1" applyProtection="1">
      <alignment horizontal="center" vertical="center"/>
    </xf>
    <xf numFmtId="1" fontId="52" fillId="4" borderId="67" xfId="0" applyNumberFormat="1" applyFont="1" applyFill="1" applyBorder="1" applyAlignment="1" applyProtection="1">
      <alignment horizontal="center" vertical="center"/>
    </xf>
    <xf numFmtId="0" fontId="52" fillId="4" borderId="68" xfId="0" applyFont="1" applyFill="1" applyBorder="1" applyAlignment="1" applyProtection="1">
      <alignment horizontal="center" vertical="center"/>
    </xf>
    <xf numFmtId="0" fontId="56" fillId="4" borderId="33" xfId="0" applyFont="1" applyFill="1" applyBorder="1" applyAlignment="1" applyProtection="1">
      <alignment horizontal="center" vertical="center"/>
    </xf>
    <xf numFmtId="0" fontId="56" fillId="4" borderId="34" xfId="0" applyFont="1" applyFill="1" applyBorder="1" applyAlignment="1" applyProtection="1">
      <alignment horizontal="center" vertical="center"/>
    </xf>
    <xf numFmtId="0" fontId="56" fillId="4" borderId="35" xfId="0" applyFont="1" applyFill="1" applyBorder="1" applyAlignment="1" applyProtection="1">
      <alignment horizontal="center" vertical="center"/>
    </xf>
    <xf numFmtId="1" fontId="52" fillId="4" borderId="10" xfId="0" applyNumberFormat="1" applyFont="1" applyFill="1" applyBorder="1" applyAlignment="1" applyProtection="1">
      <alignment horizontal="center" vertical="center"/>
    </xf>
    <xf numFmtId="0" fontId="52" fillId="4" borderId="11" xfId="0" applyFont="1" applyFill="1" applyBorder="1" applyAlignment="1" applyProtection="1">
      <alignment horizontal="center" vertical="center"/>
    </xf>
    <xf numFmtId="0" fontId="59" fillId="4" borderId="11" xfId="0" applyFont="1" applyFill="1" applyBorder="1" applyAlignment="1" applyProtection="1">
      <alignment horizontal="center" vertical="center" wrapText="1"/>
    </xf>
    <xf numFmtId="0" fontId="59" fillId="4" borderId="12" xfId="0" applyFont="1" applyFill="1" applyBorder="1" applyAlignment="1" applyProtection="1">
      <alignment horizontal="center" vertical="center" wrapText="1"/>
    </xf>
    <xf numFmtId="1" fontId="52" fillId="4" borderId="15" xfId="0" applyNumberFormat="1" applyFont="1" applyFill="1" applyBorder="1" applyAlignment="1" applyProtection="1">
      <alignment horizontal="center" vertical="center"/>
    </xf>
    <xf numFmtId="0" fontId="59" fillId="4" borderId="16" xfId="0" applyFont="1" applyFill="1" applyBorder="1" applyAlignment="1" applyProtection="1">
      <alignment horizontal="center" vertical="center" wrapText="1"/>
    </xf>
    <xf numFmtId="0" fontId="59" fillId="4" borderId="17" xfId="0" applyFont="1" applyFill="1" applyBorder="1" applyAlignment="1" applyProtection="1">
      <alignment horizontal="center" vertical="center" wrapText="1"/>
    </xf>
    <xf numFmtId="0" fontId="57" fillId="4" borderId="20" xfId="0" applyFont="1" applyFill="1" applyBorder="1" applyAlignment="1" applyProtection="1">
      <alignment horizontal="center" vertical="center" wrapText="1"/>
    </xf>
  </cellXfs>
  <cellStyles count="1">
    <cellStyle name="Normal" xfId="0" builtinId="0"/>
  </cellStyles>
  <dxfs count="8">
    <dxf>
      <font>
        <b val="0"/>
        <i val="0"/>
        <strike val="0"/>
        <condense val="0"/>
        <extend val="0"/>
        <outline val="0"/>
        <shadow val="0"/>
        <u val="none"/>
        <vertAlign val="baseline"/>
        <sz val="10"/>
        <color rgb="FF3C4043"/>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3C4043"/>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Dubai"/>
        <family val="2"/>
        <scheme val="none"/>
      </font>
      <fill>
        <patternFill patternType="solid">
          <fgColor indexed="64"/>
          <bgColor theme="0" tint="-4.9989318521683403E-2"/>
        </patternFill>
      </fill>
      <alignment horizontal="center"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Dubai"/>
        <family val="2"/>
        <scheme val="none"/>
      </font>
      <alignment horizontal="center"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Dubai"/>
        <family val="2"/>
        <scheme val="none"/>
      </font>
      <fill>
        <patternFill patternType="solid">
          <fgColor indexed="64"/>
          <bgColor theme="8"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dxf>
  </dxfs>
  <tableStyles count="0" defaultTableStyle="TableStyleMedium2"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6.emf"/><Relationship Id="rId7" Type="http://schemas.openxmlformats.org/officeDocument/2006/relationships/image" Target="../media/image10.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 Id="rId9"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absolute">
    <xdr:from>
      <xdr:col>17</xdr:col>
      <xdr:colOff>177211</xdr:colOff>
      <xdr:row>23</xdr:row>
      <xdr:rowOff>42973</xdr:rowOff>
    </xdr:from>
    <xdr:to>
      <xdr:col>24</xdr:col>
      <xdr:colOff>520110</xdr:colOff>
      <xdr:row>126</xdr:row>
      <xdr:rowOff>12628</xdr:rowOff>
    </xdr:to>
    <xdr:pic>
      <xdr:nvPicPr>
        <xdr:cNvPr id="11" name="Picture 10">
          <a:extLst>
            <a:ext uri="{FF2B5EF4-FFF2-40B4-BE49-F238E27FC236}">
              <a16:creationId xmlns:a16="http://schemas.microsoft.com/office/drawing/2014/main" id="{5DBC5E93-D0E1-4003-81D6-19B8020003D2}"/>
            </a:ext>
          </a:extLst>
        </xdr:cNvPr>
        <xdr:cNvPicPr>
          <a:picLocks noChangeAspect="1"/>
        </xdr:cNvPicPr>
      </xdr:nvPicPr>
      <xdr:blipFill>
        <a:blip xmlns:r="http://schemas.openxmlformats.org/officeDocument/2006/relationships" r:embed="rId1"/>
        <a:stretch>
          <a:fillRect/>
        </a:stretch>
      </xdr:blipFill>
      <xdr:spPr>
        <a:xfrm>
          <a:off x="11518606" y="4827624"/>
          <a:ext cx="4606998" cy="20813899"/>
        </a:xfrm>
        <a:prstGeom prst="rect">
          <a:avLst/>
        </a:prstGeom>
      </xdr:spPr>
    </xdr:pic>
    <xdr:clientData/>
  </xdr:twoCellAnchor>
  <xdr:twoCellAnchor editAs="absolute">
    <xdr:from>
      <xdr:col>2</xdr:col>
      <xdr:colOff>23480</xdr:colOff>
      <xdr:row>0</xdr:row>
      <xdr:rowOff>54827</xdr:rowOff>
    </xdr:from>
    <xdr:to>
      <xdr:col>11</xdr:col>
      <xdr:colOff>565963</xdr:colOff>
      <xdr:row>15</xdr:row>
      <xdr:rowOff>182825</xdr:rowOff>
    </xdr:to>
    <xdr:pic>
      <xdr:nvPicPr>
        <xdr:cNvPr id="15" name="Picture 14">
          <a:extLst>
            <a:ext uri="{FF2B5EF4-FFF2-40B4-BE49-F238E27FC236}">
              <a16:creationId xmlns:a16="http://schemas.microsoft.com/office/drawing/2014/main" id="{C6BF3F59-DA11-49B5-A46A-8C3CF2D823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28850" y="54827"/>
          <a:ext cx="6029325" cy="3090273"/>
        </a:xfrm>
        <a:prstGeom prst="rect">
          <a:avLst/>
        </a:prstGeom>
      </xdr:spPr>
    </xdr:pic>
    <xdr:clientData/>
  </xdr:twoCellAnchor>
  <xdr:twoCellAnchor editAs="oneCell">
    <xdr:from>
      <xdr:col>32</xdr:col>
      <xdr:colOff>161925</xdr:colOff>
      <xdr:row>145</xdr:row>
      <xdr:rowOff>129666</xdr:rowOff>
    </xdr:from>
    <xdr:to>
      <xdr:col>32</xdr:col>
      <xdr:colOff>971550</xdr:colOff>
      <xdr:row>149</xdr:row>
      <xdr:rowOff>133748</xdr:rowOff>
    </xdr:to>
    <xdr:pic>
      <xdr:nvPicPr>
        <xdr:cNvPr id="4" name="Picture 3">
          <a:extLst>
            <a:ext uri="{FF2B5EF4-FFF2-40B4-BE49-F238E27FC236}">
              <a16:creationId xmlns:a16="http://schemas.microsoft.com/office/drawing/2014/main" id="{EA1009C4-2BEE-4ADB-82F9-BA5FC8B774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00325" y="14398116"/>
          <a:ext cx="809625" cy="766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600075</xdr:colOff>
      <xdr:row>44</xdr:row>
      <xdr:rowOff>85726</xdr:rowOff>
    </xdr:from>
    <xdr:to>
      <xdr:col>34</xdr:col>
      <xdr:colOff>9525</xdr:colOff>
      <xdr:row>126</xdr:row>
      <xdr:rowOff>1</xdr:rowOff>
    </xdr:to>
    <xdr:grpSp>
      <xdr:nvGrpSpPr>
        <xdr:cNvPr id="28" name="Group 27">
          <a:extLst>
            <a:ext uri="{FF2B5EF4-FFF2-40B4-BE49-F238E27FC236}">
              <a16:creationId xmlns:a16="http://schemas.microsoft.com/office/drawing/2014/main" id="{EDC99DF0-AD68-4620-9B74-C8D0818E04FE}"/>
            </a:ext>
          </a:extLst>
        </xdr:cNvPr>
        <xdr:cNvGrpSpPr/>
      </xdr:nvGrpSpPr>
      <xdr:grpSpPr>
        <a:xfrm>
          <a:off x="19812000" y="10744201"/>
          <a:ext cx="5505450" cy="20974050"/>
          <a:chOff x="19812000" y="10744201"/>
          <a:chExt cx="5505450" cy="20974050"/>
        </a:xfrm>
      </xdr:grpSpPr>
      <xdr:pic>
        <xdr:nvPicPr>
          <xdr:cNvPr id="3" name="Picture 2">
            <a:extLst>
              <a:ext uri="{FF2B5EF4-FFF2-40B4-BE49-F238E27FC236}">
                <a16:creationId xmlns:a16="http://schemas.microsoft.com/office/drawing/2014/main" id="{F9B3EDDB-BBFE-4F72-8C82-8F0B285E7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59625" y="29013151"/>
            <a:ext cx="5457825" cy="27051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A11DDEEB-143F-427C-AEA3-F57B3FFB4C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1050" y="24726900"/>
            <a:ext cx="5457825" cy="27146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9">
            <a:extLst>
              <a:ext uri="{FF2B5EF4-FFF2-40B4-BE49-F238E27FC236}">
                <a16:creationId xmlns:a16="http://schemas.microsoft.com/office/drawing/2014/main" id="{EE92F0D1-E43C-4A56-B452-34FFB46C03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31050" y="22364701"/>
            <a:ext cx="5457825" cy="23145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Picture 12">
            <a:extLst>
              <a:ext uri="{FF2B5EF4-FFF2-40B4-BE49-F238E27FC236}">
                <a16:creationId xmlns:a16="http://schemas.microsoft.com/office/drawing/2014/main" id="{78890613-BE67-4C97-8390-FC569919749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821525" y="10744201"/>
            <a:ext cx="5457825" cy="14763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Picture 14">
            <a:extLst>
              <a:ext uri="{FF2B5EF4-FFF2-40B4-BE49-F238E27FC236}">
                <a16:creationId xmlns:a16="http://schemas.microsoft.com/office/drawing/2014/main" id="{D0D87D9A-6876-4B44-9DFA-10BD446002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00" y="18669000"/>
            <a:ext cx="5457825" cy="36099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Picture 19">
            <a:extLst>
              <a:ext uri="{FF2B5EF4-FFF2-40B4-BE49-F238E27FC236}">
                <a16:creationId xmlns:a16="http://schemas.microsoft.com/office/drawing/2014/main" id="{67D2BBAC-8853-4250-A2C8-F322BF8EC9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812000" y="12277726"/>
            <a:ext cx="5457825" cy="47910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Picture 22">
            <a:extLst>
              <a:ext uri="{FF2B5EF4-FFF2-40B4-BE49-F238E27FC236}">
                <a16:creationId xmlns:a16="http://schemas.microsoft.com/office/drawing/2014/main" id="{60887AB8-47BD-47F9-9FB4-C72138F90E3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812000" y="17154525"/>
            <a:ext cx="5457825" cy="14573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24">
            <a:extLst>
              <a:ext uri="{FF2B5EF4-FFF2-40B4-BE49-F238E27FC236}">
                <a16:creationId xmlns:a16="http://schemas.microsoft.com/office/drawing/2014/main" id="{B07D8EC2-16BD-4E8D-B760-52BED700FF2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840575" y="27489150"/>
            <a:ext cx="5457825" cy="14763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25</xdr:col>
      <xdr:colOff>38100</xdr:colOff>
      <xdr:row>126</xdr:row>
      <xdr:rowOff>47625</xdr:rowOff>
    </xdr:from>
    <xdr:to>
      <xdr:col>34</xdr:col>
      <xdr:colOff>9525</xdr:colOff>
      <xdr:row>133</xdr:row>
      <xdr:rowOff>0</xdr:rowOff>
    </xdr:to>
    <xdr:pic>
      <xdr:nvPicPr>
        <xdr:cNvPr id="27" name="Picture 26">
          <a:extLst>
            <a:ext uri="{FF2B5EF4-FFF2-40B4-BE49-F238E27FC236}">
              <a16:creationId xmlns:a16="http://schemas.microsoft.com/office/drawing/2014/main" id="{96E92632-9A74-46BB-BF5F-A5CA5E72406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859625" y="31765875"/>
          <a:ext cx="5457825"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78D3274-B32F-44E3-AB21-302337F3C9FB}" name="Table3" displayName="Table3" ref="B2:E73" totalsRowShown="0" headerRowDxfId="7" headerRowBorderDxfId="6" tableBorderDxfId="5" totalsRowBorderDxfId="4">
  <autoFilter ref="B2:E73" xr:uid="{44C9B542-F099-4DF9-BE7C-18EF02E16F2A}">
    <filterColumn colId="0">
      <filters>
        <filter val="ادوات طبية"/>
      </filters>
    </filterColumn>
  </autoFilter>
  <tableColumns count="4">
    <tableColumn id="1" xr3:uid="{60BEBA51-ED11-403B-B44A-DEFE157E1114}" name="النوع" dataDxfId="3"/>
    <tableColumn id="2" xr3:uid="{CD22844D-9DD5-44DC-9877-9A7AD97FB082}" name="الجهاز" dataDxfId="2"/>
    <tableColumn id="3" xr3:uid="{70BE7A4C-ACE5-4328-ACFB-02D5D6A24312}" name="قوة الجهاز ( وات )" dataDxfId="1"/>
    <tableColumn id="4" xr3:uid="{344F36FC-AE66-4562-81FC-5A9463CFD5AB}" name="قوة التشغيل ( وات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29496-E1AA-4FB2-A4BA-6D837BBC8625}">
  <dimension ref="A1:FO200"/>
  <sheetViews>
    <sheetView tabSelected="1" topLeftCell="C50" zoomScale="124" zoomScaleNormal="124" workbookViewId="0">
      <selection activeCell="C74" sqref="C74:H75"/>
    </sheetView>
  </sheetViews>
  <sheetFormatPr defaultRowHeight="15"/>
  <cols>
    <col min="1" max="1" width="24" style="1" customWidth="1"/>
    <col min="2" max="2" width="9.140625" style="1"/>
    <col min="3" max="15" width="9.140625" style="2"/>
    <col min="16" max="27" width="9.140625" style="1"/>
    <col min="28" max="28" width="9.140625" style="4"/>
    <col min="29" max="29" width="9.140625" style="4" customWidth="1"/>
    <col min="30" max="30" width="9.140625" style="4"/>
    <col min="31" max="31" width="24.5703125" style="4" customWidth="1"/>
    <col min="32" max="32" width="9.140625" style="4"/>
    <col min="33" max="33" width="22.140625" style="4" customWidth="1"/>
    <col min="34" max="34" width="9.140625" style="4"/>
    <col min="35" max="35" width="24.7109375" style="4" customWidth="1"/>
    <col min="36" max="36" width="9.140625" style="4"/>
    <col min="37" max="37" width="25.42578125" style="4" customWidth="1"/>
    <col min="38" max="38" width="9.140625" style="4"/>
    <col min="39" max="39" width="20.140625" style="4" customWidth="1"/>
    <col min="40" max="41" width="9.140625" style="4"/>
    <col min="42" max="42" width="17.42578125" style="4" customWidth="1"/>
    <col min="43" max="44" width="9.140625" style="4"/>
    <col min="45" max="45" width="19.7109375" style="3" customWidth="1"/>
    <col min="46" max="46" width="9.140625" style="3"/>
    <col min="47" max="47" width="23.5703125" style="3" customWidth="1"/>
    <col min="48" max="48" width="9.140625" style="3"/>
    <col min="49" max="49" width="23" style="3" customWidth="1"/>
    <col min="50" max="60" width="9.140625" style="3"/>
    <col min="61" max="61" width="14.28515625" style="3" customWidth="1"/>
    <col min="62" max="62" width="15.42578125" style="3" customWidth="1"/>
    <col min="63" max="171" width="9.140625" style="3"/>
    <col min="172" max="16384" width="9.140625" style="2"/>
  </cols>
  <sheetData>
    <row r="1" spans="18:171" s="1" customFormat="1">
      <c r="AB1" s="4"/>
      <c r="AC1" s="4"/>
      <c r="AD1" s="4"/>
      <c r="AE1" s="4"/>
      <c r="AF1" s="4"/>
      <c r="AG1" s="4"/>
      <c r="AH1" s="4"/>
      <c r="AI1" s="4"/>
      <c r="AJ1" s="4"/>
      <c r="AK1" s="4"/>
      <c r="AL1" s="4"/>
      <c r="AM1" s="4"/>
      <c r="AN1" s="4"/>
      <c r="AO1" s="4"/>
      <c r="AP1" s="4"/>
      <c r="AQ1" s="4"/>
      <c r="AR1" s="4"/>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row>
    <row r="2" spans="18:171" s="1" customFormat="1">
      <c r="AB2" s="4"/>
      <c r="AC2" s="4"/>
      <c r="AD2" s="4"/>
      <c r="AE2" s="4"/>
      <c r="AF2" s="4"/>
      <c r="AG2" s="4"/>
      <c r="AH2" s="4"/>
      <c r="AI2" s="4"/>
      <c r="AJ2" s="4"/>
      <c r="AK2" s="4"/>
      <c r="AL2" s="4"/>
      <c r="AM2" s="4"/>
      <c r="AN2" s="4"/>
      <c r="AO2" s="4"/>
      <c r="AP2" s="4"/>
      <c r="AQ2" s="4"/>
      <c r="AR2" s="4"/>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row>
    <row r="3" spans="18:171" s="1" customFormat="1">
      <c r="AB3" s="4"/>
      <c r="AC3" s="4"/>
      <c r="AD3" s="4"/>
      <c r="AE3" s="4"/>
      <c r="AF3" s="4"/>
      <c r="AG3" s="4"/>
      <c r="AH3" s="4"/>
      <c r="AI3" s="4"/>
      <c r="AJ3" s="4"/>
      <c r="AK3" s="4"/>
      <c r="AL3" s="4"/>
      <c r="AM3" s="4"/>
      <c r="AN3" s="4"/>
      <c r="AO3" s="4"/>
      <c r="AP3" s="4"/>
      <c r="AQ3" s="4"/>
      <c r="AR3" s="4"/>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row>
    <row r="4" spans="18:171" s="1" customFormat="1">
      <c r="AB4" s="4"/>
      <c r="AC4" s="4"/>
      <c r="AD4" s="4"/>
      <c r="AE4" s="4"/>
      <c r="AF4" s="4"/>
      <c r="AG4" s="4"/>
      <c r="AH4" s="4"/>
      <c r="AI4" s="4"/>
      <c r="AJ4" s="4"/>
      <c r="AK4" s="4"/>
      <c r="AL4" s="4"/>
      <c r="AM4" s="4"/>
      <c r="AN4" s="4"/>
      <c r="AO4" s="4"/>
      <c r="AP4" s="4"/>
      <c r="AQ4" s="4"/>
      <c r="AR4" s="4"/>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row>
    <row r="5" spans="18:171" s="1" customFormat="1">
      <c r="AB5" s="4"/>
      <c r="AC5" s="4"/>
      <c r="AD5" s="4"/>
      <c r="AE5" s="4"/>
      <c r="AF5" s="4"/>
      <c r="AG5" s="4"/>
      <c r="AH5" s="4"/>
      <c r="AI5" s="4"/>
      <c r="AJ5" s="4"/>
      <c r="AK5" s="4"/>
      <c r="AL5" s="4"/>
      <c r="AM5" s="4"/>
      <c r="AN5" s="4"/>
      <c r="AO5" s="4"/>
      <c r="AP5" s="4"/>
      <c r="AQ5" s="4"/>
      <c r="AR5" s="4"/>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row>
    <row r="6" spans="18:171" s="1" customFormat="1">
      <c r="AB6" s="4"/>
      <c r="AC6" s="4"/>
      <c r="AD6" s="4"/>
      <c r="AE6" s="4"/>
      <c r="AF6" s="4"/>
      <c r="AG6" s="4"/>
      <c r="AH6" s="4"/>
      <c r="AI6" s="4"/>
      <c r="AJ6" s="4"/>
      <c r="AK6" s="4"/>
      <c r="AL6" s="4"/>
      <c r="AM6" s="4"/>
      <c r="AN6" s="4"/>
      <c r="AO6" s="4"/>
      <c r="AP6" s="4"/>
      <c r="AQ6" s="4"/>
      <c r="AR6" s="4"/>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row>
    <row r="7" spans="18:171" s="1" customFormat="1">
      <c r="AB7" s="4"/>
      <c r="AC7" s="4"/>
      <c r="AD7" s="4"/>
      <c r="AE7" s="4"/>
      <c r="AF7" s="4"/>
      <c r="AG7" s="4"/>
      <c r="AH7" s="4"/>
      <c r="AI7" s="4"/>
      <c r="AJ7" s="4"/>
      <c r="AK7" s="4"/>
      <c r="AL7" s="4"/>
      <c r="AM7" s="4"/>
      <c r="AN7" s="4"/>
      <c r="AO7" s="4"/>
      <c r="AP7" s="4"/>
      <c r="AQ7" s="4"/>
      <c r="AR7" s="4"/>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row>
    <row r="8" spans="18:171" s="1" customFormat="1">
      <c r="AB8" s="4"/>
      <c r="AC8" s="4"/>
      <c r="AD8" s="4"/>
      <c r="AE8" s="4"/>
      <c r="AF8" s="4"/>
      <c r="AG8" s="4"/>
      <c r="AH8" s="4"/>
      <c r="AI8" s="4"/>
      <c r="AJ8" s="4"/>
      <c r="AK8" s="4"/>
      <c r="AL8" s="4"/>
      <c r="AM8" s="4"/>
      <c r="AN8" s="4"/>
      <c r="AO8" s="4"/>
      <c r="AP8" s="4"/>
      <c r="AQ8" s="4"/>
      <c r="AR8" s="4"/>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row>
    <row r="9" spans="18:171" s="1" customFormat="1">
      <c r="AB9" s="4"/>
      <c r="AC9" s="4"/>
      <c r="AD9" s="4"/>
      <c r="AE9" s="4"/>
      <c r="AF9" s="4"/>
      <c r="AG9" s="4"/>
      <c r="AH9" s="4"/>
      <c r="AI9" s="4"/>
      <c r="AJ9" s="4"/>
      <c r="AK9" s="4"/>
      <c r="AL9" s="4"/>
      <c r="AM9" s="4"/>
      <c r="AN9" s="4"/>
      <c r="AO9" s="4"/>
      <c r="AP9" s="4"/>
      <c r="AQ9" s="4"/>
      <c r="AR9" s="4"/>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8:171" s="1" customFormat="1">
      <c r="AB10" s="4"/>
      <c r="AC10" s="4"/>
      <c r="AD10" s="4"/>
      <c r="AE10" s="4"/>
      <c r="AF10" s="4"/>
      <c r="AG10" s="4"/>
      <c r="AH10" s="4"/>
      <c r="AI10" s="4"/>
      <c r="AJ10" s="4"/>
      <c r="AK10" s="4"/>
      <c r="AL10" s="4"/>
      <c r="AM10" s="4"/>
      <c r="AN10" s="4"/>
      <c r="AO10" s="4"/>
      <c r="AP10" s="4"/>
      <c r="AQ10" s="4"/>
      <c r="AR10" s="4"/>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row>
    <row r="11" spans="18:171" s="1" customFormat="1">
      <c r="AB11" s="4"/>
      <c r="AC11" s="4"/>
      <c r="AD11" s="4"/>
      <c r="AE11" s="4"/>
      <c r="AF11" s="4"/>
      <c r="AG11" s="4"/>
      <c r="AH11" s="4"/>
      <c r="AI11" s="4"/>
      <c r="AJ11" s="4"/>
      <c r="AK11" s="4"/>
      <c r="AL11" s="4"/>
      <c r="AM11" s="4"/>
      <c r="AN11" s="4"/>
      <c r="AO11" s="4"/>
      <c r="AP11" s="4"/>
      <c r="AQ11" s="4"/>
      <c r="AR11" s="4"/>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row>
    <row r="12" spans="18:171" s="1" customFormat="1">
      <c r="R12" s="84" t="s">
        <v>229</v>
      </c>
      <c r="S12" s="84"/>
      <c r="T12" s="84"/>
      <c r="U12" s="84"/>
      <c r="V12" s="84"/>
      <c r="W12" s="84"/>
      <c r="X12" s="84"/>
      <c r="AB12" s="4"/>
      <c r="AC12" s="4"/>
      <c r="AD12" s="4"/>
      <c r="AE12" s="4"/>
      <c r="AF12" s="4"/>
      <c r="AG12" s="4"/>
      <c r="AH12" s="4"/>
      <c r="AI12" s="4"/>
      <c r="AJ12" s="4"/>
      <c r="AK12" s="4"/>
      <c r="AL12" s="4"/>
      <c r="AM12" s="4"/>
      <c r="AN12" s="4"/>
      <c r="AO12" s="4"/>
      <c r="AP12" s="4"/>
      <c r="AQ12" s="4"/>
      <c r="AR12" s="4"/>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row>
    <row r="13" spans="18:171" s="1" customFormat="1" ht="15.75" thickBot="1">
      <c r="R13" s="84"/>
      <c r="S13" s="84"/>
      <c r="T13" s="84"/>
      <c r="U13" s="84"/>
      <c r="V13" s="84"/>
      <c r="W13" s="84"/>
      <c r="X13" s="84"/>
      <c r="AB13" s="4"/>
      <c r="AC13" s="4"/>
      <c r="AD13" s="4"/>
      <c r="AE13" s="4"/>
      <c r="AF13" s="4"/>
      <c r="AG13" s="4"/>
      <c r="AH13" s="4"/>
      <c r="AI13" s="4"/>
      <c r="AJ13" s="4"/>
      <c r="AK13" s="4"/>
      <c r="AL13" s="4"/>
      <c r="AM13" s="4"/>
      <c r="AN13" s="4"/>
      <c r="AO13" s="4"/>
      <c r="AP13" s="4"/>
      <c r="AQ13" s="4"/>
      <c r="AR13" s="4"/>
      <c r="AS13" s="3"/>
      <c r="AT13" s="3"/>
      <c r="AU13" s="3"/>
      <c r="AV13" s="3"/>
      <c r="AW13" s="3"/>
      <c r="AX13" s="3"/>
      <c r="AY13" s="3"/>
      <c r="AZ13" s="3"/>
      <c r="BA13" s="3"/>
      <c r="BB13" s="3"/>
      <c r="BC13" s="3"/>
      <c r="BD13" s="3"/>
      <c r="BE13" s="3"/>
      <c r="BF13" s="3"/>
      <c r="BG13" s="3"/>
      <c r="BH13" s="3"/>
      <c r="BI13" s="3"/>
      <c r="BJ13" s="3"/>
      <c r="BK13" s="3"/>
      <c r="BL13" s="3"/>
      <c r="BM13" s="192">
        <f>J23*H23</f>
        <v>0</v>
      </c>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row>
    <row r="14" spans="18:171" s="1" customFormat="1" ht="18.75" customHeight="1">
      <c r="R14" s="84"/>
      <c r="S14" s="84"/>
      <c r="T14" s="84"/>
      <c r="U14" s="84"/>
      <c r="V14" s="84"/>
      <c r="W14" s="84"/>
      <c r="X14" s="84"/>
      <c r="AB14" s="4"/>
      <c r="AC14" s="4"/>
      <c r="AD14" s="4"/>
      <c r="AE14" s="4"/>
      <c r="AF14" s="4"/>
      <c r="AG14" s="4"/>
      <c r="AH14" s="4"/>
      <c r="AI14" s="4"/>
      <c r="AJ14" s="4"/>
      <c r="AK14" s="4"/>
      <c r="AL14" s="4"/>
      <c r="AM14" s="4"/>
      <c r="AN14" s="4"/>
      <c r="AO14" s="4"/>
      <c r="AP14" s="4"/>
      <c r="AQ14" s="4"/>
      <c r="AR14" s="4"/>
      <c r="AS14" s="3"/>
      <c r="AT14" s="3"/>
      <c r="AU14" s="3"/>
      <c r="AV14" s="3"/>
      <c r="AW14" s="3"/>
      <c r="AX14" s="213">
        <f>CEILING((J106*I89)*1.5,5)</f>
        <v>15</v>
      </c>
      <c r="AY14" s="214"/>
      <c r="AZ14" s="214"/>
      <c r="BA14" s="215"/>
      <c r="BB14" s="213">
        <f>CEILING((J106*I89)*1.25*1.25,10)</f>
        <v>20</v>
      </c>
      <c r="BC14" s="214"/>
      <c r="BD14" s="214"/>
      <c r="BE14" s="215"/>
      <c r="BF14" s="3"/>
      <c r="BG14" s="62"/>
      <c r="BH14" s="63"/>
      <c r="BI14" s="64">
        <v>10</v>
      </c>
      <c r="BJ14" s="65" t="s">
        <v>214</v>
      </c>
      <c r="BK14" s="63"/>
      <c r="BL14" s="3"/>
      <c r="BM14" s="192"/>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row>
    <row r="15" spans="18:171" s="1" customFormat="1" ht="18.75" customHeight="1">
      <c r="R15" s="84"/>
      <c r="S15" s="84"/>
      <c r="T15" s="84"/>
      <c r="U15" s="84"/>
      <c r="V15" s="84"/>
      <c r="W15" s="84"/>
      <c r="X15" s="84"/>
      <c r="AB15" s="4"/>
      <c r="AC15" s="4"/>
      <c r="AD15" s="4"/>
      <c r="AE15" s="4"/>
      <c r="AF15" s="4"/>
      <c r="AG15" s="4"/>
      <c r="AH15" s="4"/>
      <c r="AI15" s="5"/>
      <c r="AJ15" s="4"/>
      <c r="AK15" s="4"/>
      <c r="AL15" s="4"/>
      <c r="AM15" s="4"/>
      <c r="AN15" s="4"/>
      <c r="AO15" s="4"/>
      <c r="AP15" s="4"/>
      <c r="AQ15" s="4"/>
      <c r="AR15" s="4"/>
      <c r="AS15" s="3"/>
      <c r="AT15" s="3"/>
      <c r="AU15" s="3"/>
      <c r="AV15" s="3"/>
      <c r="AW15" s="3"/>
      <c r="AX15" s="216"/>
      <c r="AY15" s="217"/>
      <c r="AZ15" s="217"/>
      <c r="BA15" s="218"/>
      <c r="BB15" s="216"/>
      <c r="BC15" s="217"/>
      <c r="BD15" s="217"/>
      <c r="BE15" s="218"/>
      <c r="BF15" s="3"/>
      <c r="BG15" s="62"/>
      <c r="BH15" s="63"/>
      <c r="BI15" s="66">
        <f>20</f>
        <v>20</v>
      </c>
      <c r="BJ15" s="67" t="s">
        <v>214</v>
      </c>
      <c r="BK15" s="63"/>
      <c r="BL15" s="3"/>
      <c r="BM15" s="192">
        <f>J25*H25</f>
        <v>0</v>
      </c>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row>
    <row r="16" spans="18:171" s="1" customFormat="1" ht="18.75">
      <c r="R16" s="84"/>
      <c r="S16" s="84"/>
      <c r="T16" s="84"/>
      <c r="U16" s="84"/>
      <c r="V16" s="84"/>
      <c r="W16" s="84"/>
      <c r="X16" s="84"/>
      <c r="AB16" s="4"/>
      <c r="AC16" s="4"/>
      <c r="AD16" s="4"/>
      <c r="AE16" s="4"/>
      <c r="AF16" s="4"/>
      <c r="AG16" s="4"/>
      <c r="AH16" s="6"/>
      <c r="AI16" s="6"/>
      <c r="AJ16" s="6"/>
      <c r="AK16" s="4"/>
      <c r="AL16" s="4"/>
      <c r="AM16" s="4"/>
      <c r="AN16" s="4"/>
      <c r="AO16" s="4"/>
      <c r="AP16" s="4"/>
      <c r="AQ16" s="4"/>
      <c r="AR16" s="4"/>
      <c r="AS16" s="3"/>
      <c r="AT16" s="3"/>
      <c r="AU16" s="3"/>
      <c r="AV16" s="3"/>
      <c r="AW16" s="3"/>
      <c r="AX16" s="237" t="str">
        <f>VLOOKUP(BB14,BI14:BJ26,2,1)</f>
        <v>4 mm</v>
      </c>
      <c r="AY16" s="238"/>
      <c r="AZ16" s="238"/>
      <c r="BA16" s="239"/>
      <c r="BB16" s="3"/>
      <c r="BC16" s="3"/>
      <c r="BD16" s="3"/>
      <c r="BE16" s="3"/>
      <c r="BF16" s="3"/>
      <c r="BG16" s="62"/>
      <c r="BH16" s="63"/>
      <c r="BI16" s="66">
        <v>30</v>
      </c>
      <c r="BJ16" s="67" t="s">
        <v>215</v>
      </c>
      <c r="BK16" s="63"/>
      <c r="BL16" s="3"/>
      <c r="BM16" s="192"/>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row>
    <row r="17" spans="3:171" s="1" customFormat="1" ht="18.75" customHeight="1">
      <c r="AB17" s="4"/>
      <c r="AC17" s="4"/>
      <c r="AD17" s="4"/>
      <c r="AE17" s="4"/>
      <c r="AF17" s="4"/>
      <c r="AG17" s="4"/>
      <c r="AH17" s="6"/>
      <c r="AI17" s="6"/>
      <c r="AJ17" s="6"/>
      <c r="AK17" s="4"/>
      <c r="AL17" s="4"/>
      <c r="AM17" s="4"/>
      <c r="AN17" s="4"/>
      <c r="AO17" s="4"/>
      <c r="AP17" s="4"/>
      <c r="AQ17" s="4"/>
      <c r="AR17" s="4"/>
      <c r="AS17" s="3"/>
      <c r="AT17" s="3"/>
      <c r="AU17" s="3"/>
      <c r="AV17" s="3"/>
      <c r="AW17" s="3"/>
      <c r="AX17" s="240"/>
      <c r="AY17" s="241"/>
      <c r="AZ17" s="241"/>
      <c r="BA17" s="242"/>
      <c r="BB17" s="3"/>
      <c r="BC17" s="3"/>
      <c r="BD17" s="3"/>
      <c r="BE17" s="3"/>
      <c r="BF17" s="3"/>
      <c r="BG17" s="62"/>
      <c r="BH17" s="63"/>
      <c r="BI17" s="66">
        <v>40</v>
      </c>
      <c r="BJ17" s="67" t="s">
        <v>215</v>
      </c>
      <c r="BK17" s="63"/>
      <c r="BL17" s="3"/>
      <c r="BM17" s="192">
        <f>J27*H27</f>
        <v>0</v>
      </c>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row>
    <row r="18" spans="3:171" s="1" customFormat="1" ht="15" customHeight="1">
      <c r="AB18" s="4"/>
      <c r="AC18" s="189"/>
      <c r="AD18" s="190"/>
      <c r="AE18" s="190"/>
      <c r="AF18" s="4"/>
      <c r="AG18" s="4"/>
      <c r="AH18" s="189"/>
      <c r="AI18" s="190"/>
      <c r="AJ18" s="190"/>
      <c r="AK18" s="4"/>
      <c r="AL18" s="4"/>
      <c r="AM18" s="3"/>
      <c r="AN18" s="71" t="s">
        <v>195</v>
      </c>
      <c r="AO18" s="71" t="s">
        <v>196</v>
      </c>
      <c r="AP18" s="71" t="s">
        <v>197</v>
      </c>
      <c r="AQ18" s="71" t="s">
        <v>198</v>
      </c>
      <c r="AR18" s="4"/>
      <c r="AS18" s="3"/>
      <c r="AT18" s="3"/>
      <c r="AU18" s="3"/>
      <c r="AV18" s="3"/>
      <c r="AW18" s="3"/>
      <c r="AX18" s="3"/>
      <c r="AY18" s="3"/>
      <c r="AZ18" s="3"/>
      <c r="BA18" s="3"/>
      <c r="BB18" s="3"/>
      <c r="BC18" s="3"/>
      <c r="BD18" s="3"/>
      <c r="BE18" s="3"/>
      <c r="BF18" s="3"/>
      <c r="BG18" s="62"/>
      <c r="BH18" s="63"/>
      <c r="BI18" s="66">
        <v>50</v>
      </c>
      <c r="BJ18" s="67" t="s">
        <v>216</v>
      </c>
      <c r="BK18" s="63"/>
      <c r="BL18" s="3"/>
      <c r="BM18" s="192"/>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row>
    <row r="19" spans="3:171" s="1" customFormat="1" ht="15" customHeight="1" thickBot="1">
      <c r="O19" s="1" t="s">
        <v>19</v>
      </c>
      <c r="AB19" s="4"/>
      <c r="AC19" s="190"/>
      <c r="AD19" s="190"/>
      <c r="AE19" s="190"/>
      <c r="AF19" s="4"/>
      <c r="AG19" s="4"/>
      <c r="AH19" s="190"/>
      <c r="AI19" s="190"/>
      <c r="AJ19" s="190"/>
      <c r="AK19" s="4"/>
      <c r="AL19" s="4"/>
      <c r="AM19" s="71">
        <v>30</v>
      </c>
      <c r="AN19" s="71">
        <v>21.17</v>
      </c>
      <c r="AO19" s="71">
        <v>1.9</v>
      </c>
      <c r="AP19" s="71">
        <v>17.649999999999999</v>
      </c>
      <c r="AQ19" s="71">
        <v>1.7</v>
      </c>
      <c r="AR19" s="4"/>
      <c r="AS19" s="3"/>
      <c r="AT19" s="3"/>
      <c r="AU19" s="3"/>
      <c r="AV19" s="3"/>
      <c r="AW19" s="3"/>
      <c r="AX19" s="3"/>
      <c r="AY19" s="3"/>
      <c r="AZ19" s="3"/>
      <c r="BA19" s="3"/>
      <c r="BB19" s="3"/>
      <c r="BC19" s="3"/>
      <c r="BD19" s="3"/>
      <c r="BE19" s="3"/>
      <c r="BF19" s="3"/>
      <c r="BG19" s="62"/>
      <c r="BH19" s="63"/>
      <c r="BI19" s="66">
        <v>60</v>
      </c>
      <c r="BJ19" s="67" t="s">
        <v>217</v>
      </c>
      <c r="BK19" s="63"/>
      <c r="BL19" s="3"/>
      <c r="BM19" s="192">
        <f>J29*H29</f>
        <v>0</v>
      </c>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row>
    <row r="20" spans="3:171" s="1" customFormat="1" ht="18.75" customHeight="1">
      <c r="AB20" s="4"/>
      <c r="AC20" s="6"/>
      <c r="AD20" s="74"/>
      <c r="AE20" s="6"/>
      <c r="AF20" s="4"/>
      <c r="AG20" s="4"/>
      <c r="AH20" s="6"/>
      <c r="AI20" s="74"/>
      <c r="AJ20" s="6"/>
      <c r="AK20" s="4"/>
      <c r="AL20" s="4"/>
      <c r="AM20" s="71">
        <v>50</v>
      </c>
      <c r="AN20" s="71">
        <v>21.62</v>
      </c>
      <c r="AO20" s="71">
        <v>3.06</v>
      </c>
      <c r="AP20" s="71">
        <v>17.440000000000001</v>
      </c>
      <c r="AQ20" s="71">
        <v>2.86</v>
      </c>
      <c r="AR20" s="4"/>
      <c r="AS20" s="3"/>
      <c r="AT20" s="3"/>
      <c r="AU20" s="3"/>
      <c r="AV20" s="3"/>
      <c r="AW20" s="3"/>
      <c r="AX20" s="225">
        <f>CEILING((J124*1.25)/C63,5)</f>
        <v>55</v>
      </c>
      <c r="AY20" s="226"/>
      <c r="AZ20" s="226"/>
      <c r="BA20" s="227"/>
      <c r="BB20" s="225">
        <f>CEILING((J124*1.5)/C63,10)</f>
        <v>70</v>
      </c>
      <c r="BC20" s="226"/>
      <c r="BD20" s="226"/>
      <c r="BE20" s="227"/>
      <c r="BF20" s="3"/>
      <c r="BG20" s="62"/>
      <c r="BH20" s="63"/>
      <c r="BI20" s="66">
        <v>70</v>
      </c>
      <c r="BJ20" s="67" t="s">
        <v>218</v>
      </c>
      <c r="BK20" s="63"/>
      <c r="BL20" s="3"/>
      <c r="BM20" s="192"/>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row>
    <row r="21" spans="3:171" ht="18.75" customHeight="1" thickBot="1">
      <c r="C21" s="142" t="s">
        <v>3</v>
      </c>
      <c r="D21" s="142"/>
      <c r="E21" s="142"/>
      <c r="F21" s="142" t="s">
        <v>1</v>
      </c>
      <c r="G21" s="142"/>
      <c r="H21" s="142" t="s">
        <v>2</v>
      </c>
      <c r="I21" s="142"/>
      <c r="J21" s="142" t="s">
        <v>14</v>
      </c>
      <c r="K21" s="142"/>
      <c r="L21" s="142" t="s">
        <v>0</v>
      </c>
      <c r="M21" s="142"/>
      <c r="N21" s="142"/>
      <c r="O21" s="142"/>
      <c r="AC21" s="6"/>
      <c r="AD21" s="6"/>
      <c r="AE21" s="6"/>
      <c r="AH21" s="6"/>
      <c r="AI21" s="6"/>
      <c r="AJ21" s="6"/>
      <c r="AM21" s="71">
        <v>100</v>
      </c>
      <c r="AN21" s="71">
        <v>21.61</v>
      </c>
      <c r="AO21" s="71">
        <v>5.74</v>
      </c>
      <c r="AP21" s="71">
        <v>17.7</v>
      </c>
      <c r="AQ21" s="71">
        <v>5.65</v>
      </c>
      <c r="AX21" s="228"/>
      <c r="AY21" s="229"/>
      <c r="AZ21" s="229"/>
      <c r="BA21" s="230"/>
      <c r="BB21" s="228"/>
      <c r="BC21" s="229"/>
      <c r="BD21" s="229"/>
      <c r="BE21" s="230"/>
      <c r="BG21" s="62"/>
      <c r="BH21" s="63"/>
      <c r="BI21" s="66">
        <v>80</v>
      </c>
      <c r="BJ21" s="67" t="s">
        <v>219</v>
      </c>
      <c r="BK21" s="63"/>
      <c r="BM21" s="192">
        <f>J31*H31</f>
        <v>0</v>
      </c>
    </row>
    <row r="22" spans="3:171" ht="18.75" customHeight="1">
      <c r="C22" s="142"/>
      <c r="D22" s="142"/>
      <c r="E22" s="142"/>
      <c r="F22" s="142"/>
      <c r="G22" s="142"/>
      <c r="H22" s="142"/>
      <c r="I22" s="142"/>
      <c r="J22" s="142"/>
      <c r="K22" s="142"/>
      <c r="L22" s="142"/>
      <c r="M22" s="142"/>
      <c r="N22" s="142"/>
      <c r="O22" s="142"/>
      <c r="AC22" s="6"/>
      <c r="AD22" s="5"/>
      <c r="AE22" s="6"/>
      <c r="AH22" s="6"/>
      <c r="AI22" s="5"/>
      <c r="AJ22" s="6"/>
      <c r="AM22" s="71">
        <v>120</v>
      </c>
      <c r="AN22" s="71">
        <v>21.97</v>
      </c>
      <c r="AO22" s="71">
        <v>6.96</v>
      </c>
      <c r="AP22" s="71">
        <v>18.45</v>
      </c>
      <c r="AQ22" s="71">
        <v>6.6</v>
      </c>
      <c r="AX22" s="231" t="str">
        <f>VLOOKUP(BB20,BI14:BJ26,2,1)</f>
        <v>16 mm</v>
      </c>
      <c r="AY22" s="232"/>
      <c r="AZ22" s="232"/>
      <c r="BA22" s="233"/>
      <c r="BG22" s="62"/>
      <c r="BH22" s="63"/>
      <c r="BI22" s="66">
        <v>90</v>
      </c>
      <c r="BJ22" s="67" t="s">
        <v>219</v>
      </c>
      <c r="BK22" s="63"/>
      <c r="BM22" s="192"/>
    </row>
    <row r="23" spans="3:171" ht="18.75" customHeight="1" thickBot="1">
      <c r="C23" s="140">
        <f>(J23*H23)*F23</f>
        <v>0</v>
      </c>
      <c r="D23" s="140"/>
      <c r="E23" s="140"/>
      <c r="F23" s="141">
        <v>0</v>
      </c>
      <c r="G23" s="141"/>
      <c r="H23" s="141">
        <v>0</v>
      </c>
      <c r="I23" s="141"/>
      <c r="J23" s="141">
        <v>0</v>
      </c>
      <c r="K23" s="141"/>
      <c r="L23" s="139"/>
      <c r="M23" s="139"/>
      <c r="N23" s="139"/>
      <c r="O23" s="139"/>
      <c r="P23" s="138">
        <v>1</v>
      </c>
      <c r="AC23" s="191"/>
      <c r="AD23" s="191"/>
      <c r="AE23" s="191"/>
      <c r="AH23" s="6"/>
      <c r="AI23" s="5"/>
      <c r="AJ23" s="6"/>
      <c r="AM23" s="71">
        <v>150</v>
      </c>
      <c r="AN23" s="71">
        <v>22.8</v>
      </c>
      <c r="AO23" s="71">
        <v>8.7799999999999994</v>
      </c>
      <c r="AP23" s="71">
        <v>18.3</v>
      </c>
      <c r="AQ23" s="71">
        <v>8.1999999999999993</v>
      </c>
      <c r="AX23" s="234"/>
      <c r="AY23" s="235"/>
      <c r="AZ23" s="235"/>
      <c r="BA23" s="236"/>
      <c r="BG23" s="62"/>
      <c r="BH23" s="63"/>
      <c r="BI23" s="66">
        <v>100</v>
      </c>
      <c r="BJ23" s="67" t="s">
        <v>220</v>
      </c>
      <c r="BK23" s="63"/>
      <c r="BM23" s="192">
        <f>J33*H33</f>
        <v>0</v>
      </c>
    </row>
    <row r="24" spans="3:171" ht="18.75">
      <c r="C24" s="140"/>
      <c r="D24" s="140"/>
      <c r="E24" s="140"/>
      <c r="F24" s="141"/>
      <c r="G24" s="141"/>
      <c r="H24" s="141"/>
      <c r="I24" s="141"/>
      <c r="J24" s="141"/>
      <c r="K24" s="141"/>
      <c r="L24" s="139"/>
      <c r="M24" s="139"/>
      <c r="N24" s="139"/>
      <c r="O24" s="139"/>
      <c r="P24" s="138"/>
      <c r="AC24" s="191"/>
      <c r="AD24" s="191"/>
      <c r="AE24" s="191"/>
      <c r="AH24" s="6"/>
      <c r="AI24" s="6"/>
      <c r="AJ24" s="6"/>
      <c r="AM24" s="71">
        <v>180</v>
      </c>
      <c r="AN24" s="71">
        <v>23.26</v>
      </c>
      <c r="AO24" s="71">
        <v>9.31</v>
      </c>
      <c r="AP24" s="71">
        <v>19.95</v>
      </c>
      <c r="AQ24" s="71">
        <v>9.0299999999999994</v>
      </c>
      <c r="BG24" s="62"/>
      <c r="BH24" s="63"/>
      <c r="BI24" s="66">
        <v>150</v>
      </c>
      <c r="BJ24" s="67" t="s">
        <v>221</v>
      </c>
      <c r="BK24" s="63"/>
      <c r="BM24" s="192"/>
    </row>
    <row r="25" spans="3:171" ht="18.75">
      <c r="C25" s="140">
        <f t="shared" ref="C25" si="0">(J25*H25)*F25</f>
        <v>0</v>
      </c>
      <c r="D25" s="140"/>
      <c r="E25" s="140"/>
      <c r="F25" s="141">
        <v>0</v>
      </c>
      <c r="G25" s="141"/>
      <c r="H25" s="141">
        <v>0</v>
      </c>
      <c r="I25" s="141"/>
      <c r="J25" s="141">
        <v>0</v>
      </c>
      <c r="K25" s="141"/>
      <c r="L25" s="139"/>
      <c r="M25" s="139"/>
      <c r="N25" s="139"/>
      <c r="O25" s="139"/>
      <c r="P25" s="138">
        <v>2</v>
      </c>
      <c r="AC25" s="6"/>
      <c r="AD25" s="6"/>
      <c r="AE25" s="6"/>
      <c r="AH25" s="6"/>
      <c r="AI25" s="6"/>
      <c r="AJ25" s="6"/>
      <c r="AM25" s="71">
        <v>200</v>
      </c>
      <c r="AN25" s="71">
        <v>35.200000000000003</v>
      </c>
      <c r="AO25" s="71">
        <v>7.49</v>
      </c>
      <c r="AP25" s="71">
        <v>28.8</v>
      </c>
      <c r="AQ25" s="71">
        <v>6.97</v>
      </c>
      <c r="BG25" s="62"/>
      <c r="BH25" s="63"/>
      <c r="BI25" s="66">
        <v>200</v>
      </c>
      <c r="BJ25" s="67" t="s">
        <v>222</v>
      </c>
      <c r="BK25" s="63"/>
      <c r="BM25" s="192">
        <f>J35*H35</f>
        <v>0</v>
      </c>
    </row>
    <row r="26" spans="3:171" ht="19.5" thickBot="1">
      <c r="C26" s="140"/>
      <c r="D26" s="140"/>
      <c r="E26" s="140"/>
      <c r="F26" s="141"/>
      <c r="G26" s="141"/>
      <c r="H26" s="141"/>
      <c r="I26" s="141"/>
      <c r="J26" s="141"/>
      <c r="K26" s="141"/>
      <c r="L26" s="139"/>
      <c r="M26" s="139"/>
      <c r="N26" s="139"/>
      <c r="O26" s="139"/>
      <c r="P26" s="138"/>
      <c r="AC26" s="6"/>
      <c r="AD26" s="53"/>
      <c r="AE26" s="6"/>
      <c r="AH26" s="6"/>
      <c r="AI26" s="53"/>
      <c r="AJ26" s="6"/>
      <c r="AM26" s="71">
        <v>250</v>
      </c>
      <c r="AN26" s="71">
        <v>38.4</v>
      </c>
      <c r="AO26" s="71">
        <v>8.74</v>
      </c>
      <c r="AP26" s="71">
        <v>32</v>
      </c>
      <c r="AQ26" s="71">
        <v>7.82</v>
      </c>
      <c r="BG26" s="62"/>
      <c r="BH26" s="63"/>
      <c r="BI26" s="68">
        <v>250</v>
      </c>
      <c r="BJ26" s="69" t="s">
        <v>223</v>
      </c>
      <c r="BK26" s="63"/>
      <c r="BM26" s="192"/>
    </row>
    <row r="27" spans="3:171">
      <c r="C27" s="140">
        <f t="shared" ref="C27" si="1">(J27*H27)*F27</f>
        <v>0</v>
      </c>
      <c r="D27" s="140"/>
      <c r="E27" s="140"/>
      <c r="F27" s="141">
        <v>0</v>
      </c>
      <c r="G27" s="141"/>
      <c r="H27" s="141">
        <v>0</v>
      </c>
      <c r="I27" s="141"/>
      <c r="J27" s="141">
        <v>0</v>
      </c>
      <c r="K27" s="141"/>
      <c r="L27" s="139"/>
      <c r="M27" s="139"/>
      <c r="N27" s="139"/>
      <c r="O27" s="139"/>
      <c r="P27" s="138">
        <v>3</v>
      </c>
      <c r="AC27" s="6"/>
      <c r="AD27" s="6"/>
      <c r="AE27" s="6"/>
      <c r="AH27" s="6"/>
      <c r="AI27" s="6"/>
      <c r="AJ27" s="6"/>
      <c r="AM27" s="71">
        <v>280</v>
      </c>
      <c r="AN27" s="71">
        <v>38.6</v>
      </c>
      <c r="AO27" s="71">
        <v>9.49</v>
      </c>
      <c r="AP27" s="71">
        <v>31.8</v>
      </c>
      <c r="AQ27" s="71">
        <v>8.81</v>
      </c>
      <c r="BM27" s="192">
        <f>J37*H37</f>
        <v>0</v>
      </c>
    </row>
    <row r="28" spans="3:171" ht="15" customHeight="1">
      <c r="C28" s="140"/>
      <c r="D28" s="140"/>
      <c r="E28" s="140"/>
      <c r="F28" s="141"/>
      <c r="G28" s="141"/>
      <c r="H28" s="141"/>
      <c r="I28" s="141"/>
      <c r="J28" s="141"/>
      <c r="K28" s="141"/>
      <c r="L28" s="139"/>
      <c r="M28" s="139"/>
      <c r="N28" s="139"/>
      <c r="O28" s="139"/>
      <c r="P28" s="138"/>
      <c r="AC28" s="190"/>
      <c r="AD28" s="190"/>
      <c r="AE28" s="190"/>
      <c r="AH28" s="190"/>
      <c r="AI28" s="190"/>
      <c r="AJ28" s="190"/>
      <c r="AM28" s="71">
        <v>300</v>
      </c>
      <c r="AN28" s="71">
        <v>40</v>
      </c>
      <c r="AO28" s="71">
        <v>9.66</v>
      </c>
      <c r="AP28" s="71">
        <v>33.5</v>
      </c>
      <c r="AQ28" s="71">
        <v>8.91</v>
      </c>
      <c r="BM28" s="192"/>
    </row>
    <row r="29" spans="3:171" ht="15" customHeight="1">
      <c r="C29" s="140">
        <f t="shared" ref="C29" si="2">(J29*H29)*F29</f>
        <v>0</v>
      </c>
      <c r="D29" s="140"/>
      <c r="E29" s="140"/>
      <c r="F29" s="141">
        <v>0</v>
      </c>
      <c r="G29" s="141"/>
      <c r="H29" s="141">
        <v>0</v>
      </c>
      <c r="I29" s="141"/>
      <c r="J29" s="141">
        <v>0</v>
      </c>
      <c r="K29" s="141"/>
      <c r="L29" s="139"/>
      <c r="M29" s="139"/>
      <c r="N29" s="139"/>
      <c r="O29" s="139"/>
      <c r="P29" s="138">
        <v>4</v>
      </c>
      <c r="AC29" s="190"/>
      <c r="AD29" s="190"/>
      <c r="AE29" s="190"/>
      <c r="AH29" s="190"/>
      <c r="AI29" s="190"/>
      <c r="AJ29" s="190"/>
      <c r="AM29" s="71">
        <v>310</v>
      </c>
      <c r="AN29" s="71">
        <v>40.700000000000003</v>
      </c>
      <c r="AO29" s="71">
        <v>9.8000000000000007</v>
      </c>
      <c r="AP29" s="71">
        <v>32.6</v>
      </c>
      <c r="AQ29" s="71">
        <v>9.51</v>
      </c>
      <c r="BM29" s="192">
        <f>J39*H39</f>
        <v>0</v>
      </c>
    </row>
    <row r="30" spans="3:171">
      <c r="C30" s="140"/>
      <c r="D30" s="140"/>
      <c r="E30" s="140"/>
      <c r="F30" s="141"/>
      <c r="G30" s="141"/>
      <c r="H30" s="141"/>
      <c r="I30" s="141"/>
      <c r="J30" s="141"/>
      <c r="K30" s="141"/>
      <c r="L30" s="139"/>
      <c r="M30" s="139"/>
      <c r="N30" s="139"/>
      <c r="O30" s="139"/>
      <c r="P30" s="138"/>
      <c r="AC30" s="6"/>
      <c r="AD30" s="6"/>
      <c r="AE30" s="6"/>
      <c r="AH30" s="6"/>
      <c r="AI30" s="6"/>
      <c r="AJ30" s="6"/>
      <c r="AM30" s="71">
        <v>320</v>
      </c>
      <c r="AN30" s="71">
        <v>40.9</v>
      </c>
      <c r="AO30" s="71">
        <v>10.15</v>
      </c>
      <c r="AP30" s="71">
        <v>33.4</v>
      </c>
      <c r="AQ30" s="71">
        <v>9.59</v>
      </c>
      <c r="BM30" s="192"/>
    </row>
    <row r="31" spans="3:171">
      <c r="C31" s="140">
        <f t="shared" ref="C31" si="3">(J31*H31)*F31</f>
        <v>0</v>
      </c>
      <c r="D31" s="140"/>
      <c r="E31" s="140"/>
      <c r="F31" s="141">
        <v>0</v>
      </c>
      <c r="G31" s="141"/>
      <c r="H31" s="141">
        <v>0</v>
      </c>
      <c r="I31" s="141"/>
      <c r="J31" s="141">
        <v>0</v>
      </c>
      <c r="K31" s="141"/>
      <c r="L31" s="139"/>
      <c r="M31" s="139"/>
      <c r="N31" s="139"/>
      <c r="O31" s="139"/>
      <c r="P31" s="138">
        <v>5</v>
      </c>
      <c r="AC31" s="6"/>
      <c r="AD31" s="6"/>
      <c r="AE31" s="6"/>
      <c r="AH31" s="6"/>
      <c r="AI31" s="6"/>
      <c r="AJ31" s="6"/>
      <c r="AM31" s="71">
        <v>340</v>
      </c>
      <c r="AN31" s="71">
        <v>41.1</v>
      </c>
      <c r="AO31" s="71">
        <v>10.29</v>
      </c>
      <c r="AP31" s="71">
        <v>35.1</v>
      </c>
      <c r="AQ31" s="71">
        <v>9.68</v>
      </c>
      <c r="BM31" s="192">
        <f>J41*H41</f>
        <v>0</v>
      </c>
    </row>
    <row r="32" spans="3:171">
      <c r="C32" s="140"/>
      <c r="D32" s="140"/>
      <c r="E32" s="140"/>
      <c r="F32" s="141"/>
      <c r="G32" s="141"/>
      <c r="H32" s="141"/>
      <c r="I32" s="141"/>
      <c r="J32" s="141"/>
      <c r="K32" s="141"/>
      <c r="L32" s="139"/>
      <c r="M32" s="139"/>
      <c r="N32" s="139"/>
      <c r="O32" s="139"/>
      <c r="P32" s="138"/>
      <c r="AC32" s="6"/>
      <c r="AD32" s="6"/>
      <c r="AE32" s="6"/>
      <c r="AH32" s="6"/>
      <c r="AI32" s="6"/>
      <c r="AJ32" s="6"/>
      <c r="AM32" s="71">
        <v>360</v>
      </c>
      <c r="AN32" s="71">
        <v>47.5</v>
      </c>
      <c r="AO32" s="71">
        <v>9.7100000000000009</v>
      </c>
      <c r="AP32" s="71">
        <v>39</v>
      </c>
      <c r="AQ32" s="71">
        <v>9.24</v>
      </c>
      <c r="BM32" s="192"/>
    </row>
    <row r="33" spans="3:65">
      <c r="C33" s="140">
        <f t="shared" ref="C33" si="4">(J33*H33)*F33</f>
        <v>0</v>
      </c>
      <c r="D33" s="140"/>
      <c r="E33" s="140"/>
      <c r="F33" s="141">
        <v>0</v>
      </c>
      <c r="G33" s="141"/>
      <c r="H33" s="141">
        <v>0</v>
      </c>
      <c r="I33" s="141"/>
      <c r="J33" s="141">
        <v>0</v>
      </c>
      <c r="K33" s="141"/>
      <c r="L33" s="139"/>
      <c r="M33" s="139"/>
      <c r="N33" s="139"/>
      <c r="O33" s="139"/>
      <c r="P33" s="138">
        <v>6</v>
      </c>
      <c r="AC33" s="6"/>
      <c r="AD33" s="6"/>
      <c r="AE33" s="6"/>
      <c r="AH33" s="6"/>
      <c r="AI33" s="6"/>
      <c r="AJ33" s="6"/>
      <c r="AM33" s="72">
        <v>380</v>
      </c>
      <c r="AN33" s="73">
        <v>47.95</v>
      </c>
      <c r="AO33" s="73">
        <v>10.050000000000001</v>
      </c>
      <c r="AP33" s="73">
        <v>39.71</v>
      </c>
      <c r="AQ33" s="73">
        <v>9.57</v>
      </c>
      <c r="BM33" s="192">
        <f>J43*H43</f>
        <v>0</v>
      </c>
    </row>
    <row r="34" spans="3:65">
      <c r="C34" s="140"/>
      <c r="D34" s="140"/>
      <c r="E34" s="140"/>
      <c r="F34" s="141"/>
      <c r="G34" s="141"/>
      <c r="H34" s="141"/>
      <c r="I34" s="141"/>
      <c r="J34" s="141"/>
      <c r="K34" s="141"/>
      <c r="L34" s="139"/>
      <c r="M34" s="139"/>
      <c r="N34" s="139"/>
      <c r="O34" s="139"/>
      <c r="P34" s="138"/>
      <c r="AC34" s="191"/>
      <c r="AD34" s="191"/>
      <c r="AE34" s="191"/>
      <c r="AH34" s="191"/>
      <c r="AI34" s="191"/>
      <c r="AJ34" s="191"/>
      <c r="AM34" s="72">
        <v>400</v>
      </c>
      <c r="AN34" s="73">
        <v>49</v>
      </c>
      <c r="AO34" s="73">
        <v>10.24</v>
      </c>
      <c r="AP34" s="73">
        <v>9.75</v>
      </c>
      <c r="AQ34" s="73">
        <v>41.04</v>
      </c>
      <c r="BM34" s="192"/>
    </row>
    <row r="35" spans="3:65">
      <c r="C35" s="140">
        <f t="shared" ref="C35" si="5">(J35*H35)*F35</f>
        <v>0</v>
      </c>
      <c r="D35" s="140"/>
      <c r="E35" s="140"/>
      <c r="F35" s="141">
        <v>0</v>
      </c>
      <c r="G35" s="141"/>
      <c r="H35" s="141">
        <v>0</v>
      </c>
      <c r="I35" s="141"/>
      <c r="J35" s="141">
        <v>0</v>
      </c>
      <c r="K35" s="141"/>
      <c r="L35" s="139"/>
      <c r="M35" s="139"/>
      <c r="N35" s="139"/>
      <c r="O35" s="139"/>
      <c r="P35" s="138">
        <v>7</v>
      </c>
      <c r="AC35" s="191"/>
      <c r="AD35" s="191"/>
      <c r="AE35" s="191"/>
      <c r="AH35" s="191"/>
      <c r="AI35" s="191"/>
      <c r="AJ35" s="191"/>
      <c r="BM35" s="192">
        <f>J45*H45</f>
        <v>0</v>
      </c>
    </row>
    <row r="36" spans="3:65" ht="15.75" thickBot="1">
      <c r="C36" s="140"/>
      <c r="D36" s="140"/>
      <c r="E36" s="140"/>
      <c r="F36" s="141"/>
      <c r="G36" s="141"/>
      <c r="H36" s="141"/>
      <c r="I36" s="141"/>
      <c r="J36" s="141"/>
      <c r="K36" s="141"/>
      <c r="L36" s="139"/>
      <c r="M36" s="139"/>
      <c r="N36" s="139"/>
      <c r="O36" s="139"/>
      <c r="P36" s="138"/>
      <c r="AC36" s="191"/>
      <c r="AD36" s="191"/>
      <c r="AE36" s="191"/>
      <c r="AH36" s="191"/>
      <c r="AI36" s="191"/>
      <c r="AJ36" s="191"/>
      <c r="BM36" s="222"/>
    </row>
    <row r="37" spans="3:65">
      <c r="C37" s="140">
        <f t="shared" ref="C37" si="6">(J37*H37)*F37</f>
        <v>0</v>
      </c>
      <c r="D37" s="140"/>
      <c r="E37" s="140"/>
      <c r="F37" s="141">
        <v>0</v>
      </c>
      <c r="G37" s="141"/>
      <c r="H37" s="141">
        <v>0</v>
      </c>
      <c r="I37" s="141"/>
      <c r="J37" s="141">
        <v>0</v>
      </c>
      <c r="K37" s="141"/>
      <c r="L37" s="139"/>
      <c r="M37" s="139"/>
      <c r="N37" s="139"/>
      <c r="O37" s="139"/>
      <c r="P37" s="138">
        <v>8</v>
      </c>
      <c r="AH37" s="6"/>
      <c r="AI37" s="6"/>
      <c r="AJ37" s="6"/>
      <c r="BM37" s="223">
        <f>SUM(BM13:BM36)</f>
        <v>0</v>
      </c>
    </row>
    <row r="38" spans="3:65" ht="15.75" thickBot="1">
      <c r="C38" s="140"/>
      <c r="D38" s="140"/>
      <c r="E38" s="140"/>
      <c r="F38" s="141"/>
      <c r="G38" s="141"/>
      <c r="H38" s="141"/>
      <c r="I38" s="141"/>
      <c r="J38" s="141"/>
      <c r="K38" s="141"/>
      <c r="L38" s="139"/>
      <c r="M38" s="139"/>
      <c r="N38" s="139"/>
      <c r="O38" s="139"/>
      <c r="P38" s="138"/>
      <c r="AH38" s="6"/>
      <c r="AI38" s="6"/>
      <c r="AJ38" s="6"/>
      <c r="BM38" s="224"/>
    </row>
    <row r="39" spans="3:65" ht="15.75" thickBot="1">
      <c r="C39" s="140">
        <f t="shared" ref="C39" si="7">(J39*H39)*F39</f>
        <v>0</v>
      </c>
      <c r="D39" s="140"/>
      <c r="E39" s="140"/>
      <c r="F39" s="141">
        <v>0</v>
      </c>
      <c r="G39" s="141"/>
      <c r="H39" s="141">
        <v>0</v>
      </c>
      <c r="I39" s="141"/>
      <c r="J39" s="141">
        <v>0</v>
      </c>
      <c r="K39" s="141"/>
      <c r="L39" s="139"/>
      <c r="M39" s="139"/>
      <c r="N39" s="139"/>
      <c r="O39" s="139"/>
      <c r="P39" s="138">
        <v>9</v>
      </c>
      <c r="AH39" s="6"/>
      <c r="AI39" s="6"/>
      <c r="AJ39" s="6"/>
      <c r="BM39" s="70">
        <f>CEILING(BM37*1.25,500)</f>
        <v>0</v>
      </c>
    </row>
    <row r="40" spans="3:65">
      <c r="C40" s="140"/>
      <c r="D40" s="140"/>
      <c r="E40" s="140"/>
      <c r="F40" s="141"/>
      <c r="G40" s="141"/>
      <c r="H40" s="141"/>
      <c r="I40" s="141"/>
      <c r="J40" s="141"/>
      <c r="K40" s="141"/>
      <c r="L40" s="139"/>
      <c r="M40" s="139"/>
      <c r="N40" s="139"/>
      <c r="O40" s="139"/>
      <c r="P40" s="138"/>
      <c r="AH40" s="6"/>
      <c r="AI40" s="6"/>
      <c r="AJ40" s="6"/>
    </row>
    <row r="41" spans="3:65">
      <c r="C41" s="140">
        <f t="shared" ref="C41" si="8">(J41*H41)*F41</f>
        <v>0</v>
      </c>
      <c r="D41" s="140"/>
      <c r="E41" s="140"/>
      <c r="F41" s="141">
        <v>0</v>
      </c>
      <c r="G41" s="141"/>
      <c r="H41" s="141">
        <v>0</v>
      </c>
      <c r="I41" s="141"/>
      <c r="J41" s="141">
        <v>0</v>
      </c>
      <c r="K41" s="141"/>
      <c r="L41" s="139"/>
      <c r="M41" s="139"/>
      <c r="N41" s="139"/>
      <c r="O41" s="139"/>
      <c r="P41" s="138">
        <v>10</v>
      </c>
      <c r="AH41" s="6"/>
      <c r="AI41" s="6"/>
      <c r="AJ41" s="6"/>
    </row>
    <row r="42" spans="3:65">
      <c r="C42" s="140"/>
      <c r="D42" s="140"/>
      <c r="E42" s="140"/>
      <c r="F42" s="141"/>
      <c r="G42" s="141"/>
      <c r="H42" s="141"/>
      <c r="I42" s="141"/>
      <c r="J42" s="141"/>
      <c r="K42" s="141"/>
      <c r="L42" s="139"/>
      <c r="M42" s="139"/>
      <c r="N42" s="139"/>
      <c r="O42" s="139"/>
      <c r="P42" s="138"/>
      <c r="BM42" s="4"/>
    </row>
    <row r="43" spans="3:65">
      <c r="C43" s="140">
        <f t="shared" ref="C43" si="9">(J43*H43)*F43</f>
        <v>0</v>
      </c>
      <c r="D43" s="140"/>
      <c r="E43" s="140"/>
      <c r="F43" s="141">
        <v>0</v>
      </c>
      <c r="G43" s="141"/>
      <c r="H43" s="141">
        <v>0</v>
      </c>
      <c r="I43" s="141"/>
      <c r="J43" s="141">
        <v>0</v>
      </c>
      <c r="K43" s="141"/>
      <c r="L43" s="139"/>
      <c r="M43" s="139"/>
      <c r="N43" s="139"/>
      <c r="O43" s="139"/>
      <c r="P43" s="138">
        <v>11</v>
      </c>
    </row>
    <row r="44" spans="3:65" ht="15" customHeight="1">
      <c r="C44" s="140"/>
      <c r="D44" s="140"/>
      <c r="E44" s="140"/>
      <c r="F44" s="141"/>
      <c r="G44" s="141"/>
      <c r="H44" s="141"/>
      <c r="I44" s="141"/>
      <c r="J44" s="141"/>
      <c r="K44" s="141"/>
      <c r="L44" s="139"/>
      <c r="M44" s="139"/>
      <c r="N44" s="139"/>
      <c r="O44" s="139"/>
      <c r="P44" s="138"/>
      <c r="AC44" s="6"/>
      <c r="AD44" s="6"/>
      <c r="AE44" s="6"/>
      <c r="AF44" s="6"/>
      <c r="AG44" s="6"/>
      <c r="AH44" s="6"/>
      <c r="AI44" s="6"/>
      <c r="AJ44" s="6"/>
      <c r="AK44" s="6"/>
      <c r="AL44" s="6"/>
      <c r="AM44" s="6"/>
      <c r="AN44" s="6"/>
      <c r="AO44" s="6"/>
      <c r="AP44" s="6"/>
      <c r="AQ44" s="6"/>
      <c r="AR44" s="6"/>
      <c r="AS44" s="63"/>
      <c r="AT44" s="63"/>
      <c r="AU44" s="63"/>
      <c r="AV44" s="63"/>
      <c r="AW44" s="63"/>
    </row>
    <row r="45" spans="3:65" ht="15" customHeight="1">
      <c r="C45" s="140">
        <f t="shared" ref="C45" si="10">(J45*H45)*F45</f>
        <v>0</v>
      </c>
      <c r="D45" s="140"/>
      <c r="E45" s="140"/>
      <c r="F45" s="141">
        <v>0</v>
      </c>
      <c r="G45" s="141"/>
      <c r="H45" s="141">
        <v>0</v>
      </c>
      <c r="I45" s="141"/>
      <c r="J45" s="141">
        <v>0</v>
      </c>
      <c r="K45" s="141"/>
      <c r="L45" s="139"/>
      <c r="M45" s="139"/>
      <c r="N45" s="139"/>
      <c r="O45" s="139"/>
      <c r="P45" s="138">
        <v>12</v>
      </c>
      <c r="AC45" s="254"/>
      <c r="AD45" s="254"/>
      <c r="AE45" s="254"/>
      <c r="AF45" s="254"/>
      <c r="AG45" s="254"/>
      <c r="AH45" s="254"/>
      <c r="AI45" s="254"/>
      <c r="AJ45" s="254"/>
      <c r="AK45" s="254"/>
      <c r="AL45" s="254"/>
      <c r="AM45" s="254"/>
      <c r="AN45" s="254"/>
      <c r="AO45" s="254"/>
      <c r="AP45" s="6"/>
      <c r="AQ45" s="6"/>
      <c r="AR45" s="6"/>
      <c r="AS45" s="63"/>
      <c r="AT45" s="63"/>
      <c r="AU45" s="63"/>
      <c r="AV45" s="63"/>
      <c r="AW45" s="63"/>
    </row>
    <row r="46" spans="3:65" ht="15" customHeight="1">
      <c r="C46" s="140"/>
      <c r="D46" s="140"/>
      <c r="E46" s="140"/>
      <c r="F46" s="141"/>
      <c r="G46" s="141"/>
      <c r="H46" s="141"/>
      <c r="I46" s="141"/>
      <c r="J46" s="141"/>
      <c r="K46" s="141"/>
      <c r="L46" s="139"/>
      <c r="M46" s="139"/>
      <c r="N46" s="139"/>
      <c r="O46" s="139"/>
      <c r="P46" s="138"/>
      <c r="AC46" s="254"/>
      <c r="AD46" s="254"/>
      <c r="AE46" s="254"/>
      <c r="AF46" s="254"/>
      <c r="AG46" s="254"/>
      <c r="AH46" s="254"/>
      <c r="AI46" s="254"/>
      <c r="AJ46" s="254"/>
      <c r="AK46" s="254"/>
      <c r="AL46" s="254"/>
      <c r="AM46" s="254"/>
      <c r="AN46" s="254"/>
      <c r="AO46" s="254"/>
      <c r="AP46" s="6"/>
      <c r="AQ46" s="6"/>
      <c r="AR46" s="6"/>
      <c r="AS46" s="63"/>
      <c r="AT46" s="63"/>
      <c r="AU46" s="63"/>
      <c r="AV46" s="63"/>
      <c r="AW46" s="63"/>
    </row>
    <row r="47" spans="3:65">
      <c r="C47" s="148">
        <f>SUM(C23:E46)</f>
        <v>0</v>
      </c>
      <c r="D47" s="148"/>
      <c r="E47" s="148"/>
      <c r="F47" s="155" t="s">
        <v>4</v>
      </c>
      <c r="G47" s="155"/>
      <c r="H47" s="155"/>
      <c r="I47" s="89"/>
      <c r="J47" s="1"/>
      <c r="K47" s="219"/>
      <c r="L47" s="1"/>
      <c r="M47" s="1"/>
      <c r="N47" s="1"/>
      <c r="O47" s="1"/>
      <c r="AC47" s="255"/>
      <c r="AD47" s="255"/>
      <c r="AE47" s="255"/>
      <c r="AF47" s="255"/>
      <c r="AG47" s="255"/>
      <c r="AH47" s="255"/>
      <c r="AI47" s="255"/>
      <c r="AJ47" s="255"/>
      <c r="AK47" s="255"/>
      <c r="AL47" s="255"/>
      <c r="AM47" s="255"/>
      <c r="AN47" s="255"/>
      <c r="AO47" s="255"/>
      <c r="AP47" s="6"/>
      <c r="AQ47" s="6"/>
      <c r="AR47" s="6"/>
      <c r="AS47" s="63"/>
      <c r="AT47" s="63"/>
      <c r="AU47" s="63"/>
      <c r="AV47" s="63"/>
      <c r="AW47" s="63"/>
    </row>
    <row r="48" spans="3:65">
      <c r="C48" s="148"/>
      <c r="D48" s="148"/>
      <c r="E48" s="148"/>
      <c r="F48" s="155"/>
      <c r="G48" s="155"/>
      <c r="H48" s="155"/>
      <c r="I48" s="221"/>
      <c r="J48" s="1"/>
      <c r="K48" s="220"/>
      <c r="L48" s="1"/>
      <c r="M48" s="1"/>
      <c r="N48" s="1"/>
      <c r="O48" s="1"/>
      <c r="AC48" s="256"/>
      <c r="AD48" s="257"/>
      <c r="AE48" s="257"/>
      <c r="AF48" s="257"/>
      <c r="AG48" s="257"/>
      <c r="AH48" s="257"/>
      <c r="AI48" s="257"/>
      <c r="AJ48" s="257"/>
      <c r="AK48" s="257"/>
      <c r="AL48" s="255"/>
      <c r="AM48" s="255"/>
      <c r="AN48" s="255"/>
      <c r="AO48" s="258"/>
      <c r="AP48" s="6"/>
      <c r="AQ48" s="6"/>
      <c r="AR48" s="6"/>
      <c r="AS48" s="63"/>
      <c r="AT48" s="63"/>
      <c r="AU48" s="63"/>
      <c r="AV48" s="63"/>
      <c r="AW48" s="63"/>
    </row>
    <row r="49" spans="1:171">
      <c r="C49" s="1"/>
      <c r="D49" s="1"/>
      <c r="E49" s="1"/>
      <c r="F49" s="1"/>
      <c r="G49" s="1"/>
      <c r="H49" s="1"/>
      <c r="I49" s="1"/>
      <c r="J49" s="1"/>
      <c r="K49" s="1"/>
      <c r="L49" s="1"/>
      <c r="M49" s="1"/>
      <c r="N49" s="1"/>
      <c r="O49" s="1"/>
      <c r="AC49" s="255"/>
      <c r="AD49" s="259"/>
      <c r="AE49" s="259"/>
      <c r="AF49" s="259"/>
      <c r="AG49" s="259"/>
      <c r="AH49" s="259"/>
      <c r="AI49" s="259"/>
      <c r="AJ49" s="259"/>
      <c r="AK49" s="259"/>
      <c r="AL49" s="258"/>
      <c r="AM49" s="258"/>
      <c r="AN49" s="260"/>
      <c r="AO49" s="255"/>
      <c r="AP49" s="6"/>
      <c r="AQ49" s="6"/>
      <c r="AR49" s="6"/>
      <c r="AS49" s="63"/>
      <c r="AT49" s="63"/>
      <c r="AU49" s="63"/>
      <c r="AV49" s="63"/>
      <c r="AW49" s="63"/>
    </row>
    <row r="50" spans="1:171" ht="15" customHeight="1">
      <c r="C50" s="1"/>
      <c r="D50" s="1"/>
      <c r="E50" s="1"/>
      <c r="F50" s="1"/>
      <c r="G50" s="1"/>
      <c r="H50" s="1"/>
      <c r="I50" s="148">
        <f>$BM$39</f>
        <v>0</v>
      </c>
      <c r="J50" s="148"/>
      <c r="K50" s="148"/>
      <c r="L50" s="147" t="s">
        <v>5</v>
      </c>
      <c r="M50" s="147"/>
      <c r="N50" s="147"/>
      <c r="O50" s="147"/>
      <c r="AC50" s="255"/>
      <c r="AD50" s="259"/>
      <c r="AE50" s="259"/>
      <c r="AF50" s="259"/>
      <c r="AG50" s="259"/>
      <c r="AH50" s="261"/>
      <c r="AI50" s="259"/>
      <c r="AJ50" s="259"/>
      <c r="AK50" s="259"/>
      <c r="AL50" s="255"/>
      <c r="AM50" s="255"/>
      <c r="AN50" s="255"/>
      <c r="AO50" s="255"/>
      <c r="AP50" s="6"/>
      <c r="AQ50" s="6"/>
      <c r="AR50" s="6"/>
      <c r="AS50" s="63"/>
      <c r="AT50" s="63"/>
      <c r="AU50" s="63"/>
      <c r="AV50" s="63"/>
      <c r="AW50" s="63"/>
    </row>
    <row r="51" spans="1:171" ht="15" customHeight="1">
      <c r="C51" s="1"/>
      <c r="D51" s="1"/>
      <c r="E51" s="1"/>
      <c r="F51" s="1"/>
      <c r="G51" s="1"/>
      <c r="H51" s="1"/>
      <c r="I51" s="148"/>
      <c r="J51" s="148"/>
      <c r="K51" s="148"/>
      <c r="L51" s="147"/>
      <c r="M51" s="147"/>
      <c r="N51" s="147"/>
      <c r="O51" s="147"/>
      <c r="AC51" s="255"/>
      <c r="AD51" s="255"/>
      <c r="AE51" s="255"/>
      <c r="AF51" s="255"/>
      <c r="AG51" s="255"/>
      <c r="AH51" s="255"/>
      <c r="AI51" s="255"/>
      <c r="AJ51" s="255"/>
      <c r="AK51" s="255"/>
      <c r="AL51" s="255"/>
      <c r="AM51" s="255"/>
      <c r="AN51" s="255"/>
      <c r="AO51" s="255"/>
      <c r="AP51" s="6"/>
      <c r="AQ51" s="6"/>
      <c r="AR51" s="6"/>
      <c r="AS51" s="63"/>
      <c r="AT51" s="63"/>
      <c r="AU51" s="63"/>
      <c r="AV51" s="63"/>
      <c r="AW51" s="63"/>
    </row>
    <row r="52" spans="1:171" s="1" customFormat="1">
      <c r="AB52" s="4"/>
      <c r="AC52" s="255"/>
      <c r="AD52" s="257"/>
      <c r="AE52" s="257"/>
      <c r="AF52" s="257"/>
      <c r="AG52" s="257"/>
      <c r="AH52" s="257"/>
      <c r="AI52" s="257"/>
      <c r="AJ52" s="257"/>
      <c r="AK52" s="257"/>
      <c r="AL52" s="257"/>
      <c r="AM52" s="257"/>
      <c r="AN52" s="255"/>
      <c r="AO52" s="255"/>
      <c r="AP52" s="6"/>
      <c r="AQ52" s="6"/>
      <c r="AR52" s="6"/>
      <c r="AS52" s="63"/>
      <c r="AT52" s="63"/>
      <c r="AU52" s="63"/>
      <c r="AV52" s="63"/>
      <c r="AW52" s="6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row>
    <row r="53" spans="1:171">
      <c r="C53" s="143" t="s">
        <v>6</v>
      </c>
      <c r="D53" s="143"/>
      <c r="E53" s="143"/>
      <c r="F53" s="143"/>
      <c r="G53" s="143"/>
      <c r="H53" s="143"/>
      <c r="I53" s="143"/>
      <c r="J53" s="143"/>
      <c r="K53" s="143"/>
      <c r="L53" s="143"/>
      <c r="M53" s="143"/>
      <c r="N53" s="143"/>
      <c r="O53" s="143"/>
      <c r="AC53" s="255"/>
      <c r="AD53" s="259"/>
      <c r="AE53" s="259"/>
      <c r="AF53" s="259"/>
      <c r="AG53" s="259"/>
      <c r="AH53" s="259"/>
      <c r="AI53" s="259"/>
      <c r="AJ53" s="259"/>
      <c r="AK53" s="259"/>
      <c r="AL53" s="259"/>
      <c r="AM53" s="259"/>
      <c r="AN53" s="255"/>
      <c r="AO53" s="255"/>
      <c r="AP53" s="6"/>
      <c r="AQ53" s="6"/>
      <c r="AR53" s="6"/>
      <c r="AS53" s="63"/>
      <c r="AT53" s="63"/>
      <c r="AU53" s="63"/>
      <c r="AV53" s="63"/>
      <c r="AW53" s="63"/>
    </row>
    <row r="54" spans="1:171">
      <c r="C54" s="143"/>
      <c r="D54" s="143"/>
      <c r="E54" s="143"/>
      <c r="F54" s="143"/>
      <c r="G54" s="143"/>
      <c r="H54" s="143"/>
      <c r="I54" s="143"/>
      <c r="J54" s="143"/>
      <c r="K54" s="143"/>
      <c r="L54" s="143"/>
      <c r="M54" s="143"/>
      <c r="N54" s="143"/>
      <c r="O54" s="143"/>
      <c r="AC54" s="255"/>
      <c r="AD54" s="259"/>
      <c r="AE54" s="259"/>
      <c r="AF54" s="262"/>
      <c r="AG54" s="262"/>
      <c r="AH54" s="259"/>
      <c r="AI54" s="259"/>
      <c r="AJ54" s="259"/>
      <c r="AK54" s="259"/>
      <c r="AL54" s="259"/>
      <c r="AM54" s="259"/>
      <c r="AN54" s="255"/>
      <c r="AO54" s="255"/>
      <c r="AP54" s="6"/>
      <c r="AQ54" s="6"/>
      <c r="AR54" s="6"/>
      <c r="AS54" s="63"/>
      <c r="AT54" s="63"/>
      <c r="AU54" s="63"/>
      <c r="AV54" s="63"/>
      <c r="AW54" s="63"/>
    </row>
    <row r="55" spans="1:171" ht="15" customHeight="1">
      <c r="A55" s="85" t="s">
        <v>232</v>
      </c>
      <c r="B55" s="91" t="s">
        <v>231</v>
      </c>
      <c r="C55" s="149">
        <v>1</v>
      </c>
      <c r="D55" s="150"/>
      <c r="E55" s="150"/>
      <c r="F55" s="150"/>
      <c r="G55" s="150"/>
      <c r="H55" s="151"/>
      <c r="I55" s="145" t="s">
        <v>7</v>
      </c>
      <c r="J55" s="145"/>
      <c r="K55" s="145"/>
      <c r="L55" s="145"/>
      <c r="M55" s="145"/>
      <c r="N55" s="145"/>
      <c r="O55" s="145"/>
      <c r="AC55" s="255"/>
      <c r="AD55" s="255"/>
      <c r="AE55" s="255"/>
      <c r="AF55" s="255"/>
      <c r="AG55" s="255"/>
      <c r="AH55" s="255"/>
      <c r="AI55" s="255"/>
      <c r="AJ55" s="255"/>
      <c r="AK55" s="255"/>
      <c r="AL55" s="255"/>
      <c r="AM55" s="255"/>
      <c r="AN55" s="255"/>
      <c r="AO55" s="255"/>
      <c r="AP55" s="6"/>
      <c r="AQ55" s="6"/>
      <c r="AR55" s="6"/>
      <c r="AS55" s="63"/>
      <c r="AT55" s="63"/>
      <c r="AU55" s="63"/>
      <c r="AV55" s="63"/>
      <c r="AW55" s="63"/>
    </row>
    <row r="56" spans="1:171" ht="15" customHeight="1">
      <c r="A56" s="86"/>
      <c r="B56" s="92"/>
      <c r="C56" s="152"/>
      <c r="D56" s="153"/>
      <c r="E56" s="153"/>
      <c r="F56" s="153"/>
      <c r="G56" s="153"/>
      <c r="H56" s="154"/>
      <c r="I56" s="145"/>
      <c r="J56" s="145"/>
      <c r="K56" s="145"/>
      <c r="L56" s="145"/>
      <c r="M56" s="145"/>
      <c r="N56" s="145"/>
      <c r="O56" s="145"/>
      <c r="AC56" s="255"/>
      <c r="AD56" s="257"/>
      <c r="AE56" s="257"/>
      <c r="AF56" s="257"/>
      <c r="AG56" s="257"/>
      <c r="AH56" s="257"/>
      <c r="AI56" s="257"/>
      <c r="AJ56" s="255"/>
      <c r="AK56" s="255"/>
      <c r="AL56" s="255"/>
      <c r="AM56" s="255"/>
      <c r="AN56" s="255"/>
      <c r="AO56" s="255"/>
      <c r="AP56" s="6"/>
      <c r="AQ56" s="6"/>
      <c r="AR56" s="6"/>
      <c r="AS56" s="63"/>
      <c r="AT56" s="63"/>
      <c r="AU56" s="63"/>
      <c r="AV56" s="63"/>
      <c r="AW56" s="63"/>
    </row>
    <row r="57" spans="1:171" ht="15" customHeight="1">
      <c r="A57" s="85" t="s">
        <v>232</v>
      </c>
      <c r="B57" s="91" t="s">
        <v>227</v>
      </c>
      <c r="C57" s="146">
        <v>0.5</v>
      </c>
      <c r="D57" s="144"/>
      <c r="E57" s="144"/>
      <c r="F57" s="144"/>
      <c r="G57" s="144"/>
      <c r="H57" s="144"/>
      <c r="I57" s="145" t="s">
        <v>8</v>
      </c>
      <c r="J57" s="145"/>
      <c r="K57" s="145"/>
      <c r="L57" s="145"/>
      <c r="M57" s="145"/>
      <c r="N57" s="145"/>
      <c r="O57" s="145"/>
      <c r="AC57" s="255"/>
      <c r="AD57" s="259"/>
      <c r="AE57" s="259"/>
      <c r="AF57" s="259"/>
      <c r="AG57" s="259"/>
      <c r="AH57" s="259"/>
      <c r="AI57" s="259"/>
      <c r="AJ57" s="255"/>
      <c r="AK57" s="255"/>
      <c r="AL57" s="255"/>
      <c r="AM57" s="255"/>
      <c r="AN57" s="255"/>
      <c r="AO57" s="255"/>
      <c r="AP57" s="6"/>
      <c r="AQ57" s="6"/>
      <c r="AR57" s="6"/>
      <c r="AS57" s="63"/>
      <c r="AT57" s="63"/>
      <c r="AU57" s="63"/>
      <c r="AV57" s="63"/>
      <c r="AW57" s="63"/>
    </row>
    <row r="58" spans="1:171" ht="15" customHeight="1">
      <c r="A58" s="86"/>
      <c r="B58" s="92"/>
      <c r="C58" s="144"/>
      <c r="D58" s="144"/>
      <c r="E58" s="144"/>
      <c r="F58" s="144"/>
      <c r="G58" s="144"/>
      <c r="H58" s="144"/>
      <c r="I58" s="145"/>
      <c r="J58" s="145"/>
      <c r="K58" s="145"/>
      <c r="L58" s="145"/>
      <c r="M58" s="145"/>
      <c r="N58" s="145"/>
      <c r="O58" s="145"/>
      <c r="AC58" s="255"/>
      <c r="AD58" s="259"/>
      <c r="AE58" s="259"/>
      <c r="AF58" s="259"/>
      <c r="AG58" s="259"/>
      <c r="AH58" s="259"/>
      <c r="AI58" s="259"/>
      <c r="AJ58" s="255"/>
      <c r="AK58" s="255"/>
      <c r="AL58" s="255"/>
      <c r="AM58" s="255"/>
      <c r="AN58" s="255"/>
      <c r="AO58" s="255"/>
      <c r="AP58" s="6"/>
      <c r="AQ58" s="6"/>
      <c r="AR58" s="6"/>
      <c r="AS58" s="63"/>
      <c r="AT58" s="63"/>
      <c r="AU58" s="63"/>
      <c r="AV58" s="63"/>
      <c r="AW58" s="63"/>
    </row>
    <row r="59" spans="1:171" ht="15.75">
      <c r="A59" s="85" t="s">
        <v>232</v>
      </c>
      <c r="B59" s="91" t="s">
        <v>227</v>
      </c>
      <c r="C59" s="144">
        <v>12</v>
      </c>
      <c r="D59" s="144"/>
      <c r="E59" s="144"/>
      <c r="F59" s="144"/>
      <c r="G59" s="144"/>
      <c r="H59" s="144"/>
      <c r="I59" s="145" t="s">
        <v>9</v>
      </c>
      <c r="J59" s="145"/>
      <c r="K59" s="145"/>
      <c r="L59" s="145"/>
      <c r="M59" s="145"/>
      <c r="N59" s="145"/>
      <c r="O59" s="145"/>
      <c r="AC59" s="255"/>
      <c r="AD59" s="263"/>
      <c r="AE59" s="263"/>
      <c r="AF59" s="263"/>
      <c r="AG59" s="263"/>
      <c r="AH59" s="263"/>
      <c r="AI59" s="263"/>
      <c r="AJ59" s="255"/>
      <c r="AK59" s="255"/>
      <c r="AL59" s="264"/>
      <c r="AM59" s="264"/>
      <c r="AN59" s="255"/>
      <c r="AO59" s="255"/>
      <c r="AP59" s="6"/>
      <c r="AQ59" s="6"/>
      <c r="AR59" s="6"/>
      <c r="AS59" s="63"/>
      <c r="AT59" s="63"/>
      <c r="AU59" s="63"/>
      <c r="AV59" s="63"/>
      <c r="AW59" s="63"/>
    </row>
    <row r="60" spans="1:171" ht="15.75">
      <c r="A60" s="86"/>
      <c r="B60" s="92"/>
      <c r="C60" s="144"/>
      <c r="D60" s="144"/>
      <c r="E60" s="144"/>
      <c r="F60" s="144"/>
      <c r="G60" s="144"/>
      <c r="H60" s="144"/>
      <c r="I60" s="145"/>
      <c r="J60" s="145"/>
      <c r="K60" s="145"/>
      <c r="L60" s="145"/>
      <c r="M60" s="145"/>
      <c r="N60" s="145"/>
      <c r="O60" s="145"/>
      <c r="AC60" s="255"/>
      <c r="AD60" s="259"/>
      <c r="AE60" s="259"/>
      <c r="AF60" s="259"/>
      <c r="AG60" s="259"/>
      <c r="AH60" s="259"/>
      <c r="AI60" s="259"/>
      <c r="AJ60" s="255"/>
      <c r="AK60" s="255"/>
      <c r="AL60" s="264"/>
      <c r="AM60" s="264"/>
      <c r="AN60" s="255"/>
      <c r="AO60" s="255"/>
      <c r="AP60" s="6"/>
      <c r="AQ60" s="6"/>
      <c r="AR60" s="6"/>
      <c r="AS60" s="63"/>
      <c r="AT60" s="63"/>
      <c r="AU60" s="63"/>
      <c r="AV60" s="63"/>
      <c r="AW60" s="63"/>
    </row>
    <row r="61" spans="1:171" ht="15" customHeight="1">
      <c r="A61" s="85" t="s">
        <v>232</v>
      </c>
      <c r="B61" s="91" t="s">
        <v>227</v>
      </c>
      <c r="C61" s="149">
        <v>50</v>
      </c>
      <c r="D61" s="150"/>
      <c r="E61" s="150"/>
      <c r="F61" s="150"/>
      <c r="G61" s="150"/>
      <c r="H61" s="151"/>
      <c r="I61" s="171" t="s">
        <v>10</v>
      </c>
      <c r="J61" s="172"/>
      <c r="K61" s="172"/>
      <c r="L61" s="172"/>
      <c r="M61" s="172"/>
      <c r="N61" s="172"/>
      <c r="O61" s="173"/>
      <c r="AC61" s="255"/>
      <c r="AD61" s="265"/>
      <c r="AE61" s="265"/>
      <c r="AF61" s="259"/>
      <c r="AG61" s="259"/>
      <c r="AH61" s="266"/>
      <c r="AI61" s="266"/>
      <c r="AJ61" s="255"/>
      <c r="AK61" s="255"/>
      <c r="AL61" s="264"/>
      <c r="AM61" s="264"/>
      <c r="AN61" s="255"/>
      <c r="AO61" s="255"/>
      <c r="AP61" s="6"/>
      <c r="AQ61" s="6"/>
      <c r="AR61" s="6"/>
      <c r="AS61" s="63"/>
      <c r="AT61" s="63"/>
      <c r="AU61" s="63"/>
      <c r="AV61" s="63"/>
      <c r="AW61" s="63"/>
    </row>
    <row r="62" spans="1:171" ht="15" customHeight="1">
      <c r="A62" s="86"/>
      <c r="B62" s="92"/>
      <c r="C62" s="152"/>
      <c r="D62" s="153"/>
      <c r="E62" s="153"/>
      <c r="F62" s="153"/>
      <c r="G62" s="153"/>
      <c r="H62" s="154"/>
      <c r="I62" s="174"/>
      <c r="J62" s="175"/>
      <c r="K62" s="175"/>
      <c r="L62" s="175"/>
      <c r="M62" s="175"/>
      <c r="N62" s="175"/>
      <c r="O62" s="176"/>
      <c r="AC62" s="255"/>
      <c r="AD62" s="263"/>
      <c r="AE62" s="263"/>
      <c r="AF62" s="263"/>
      <c r="AG62" s="263"/>
      <c r="AH62" s="263"/>
      <c r="AI62" s="263"/>
      <c r="AJ62" s="255"/>
      <c r="AK62" s="255"/>
      <c r="AL62" s="255"/>
      <c r="AM62" s="255"/>
      <c r="AN62" s="255"/>
      <c r="AO62" s="255"/>
      <c r="AP62" s="6"/>
      <c r="AQ62" s="6"/>
      <c r="AR62" s="6"/>
      <c r="AS62" s="63"/>
      <c r="AT62" s="63"/>
      <c r="AU62" s="63"/>
      <c r="AV62" s="63"/>
      <c r="AW62" s="63"/>
    </row>
    <row r="63" spans="1:171" ht="15" customHeight="1">
      <c r="A63" s="85" t="s">
        <v>232</v>
      </c>
      <c r="B63" s="91" t="s">
        <v>227</v>
      </c>
      <c r="C63" s="144">
        <v>24</v>
      </c>
      <c r="D63" s="144"/>
      <c r="E63" s="144"/>
      <c r="F63" s="144"/>
      <c r="G63" s="144"/>
      <c r="H63" s="144"/>
      <c r="I63" s="145" t="s">
        <v>18</v>
      </c>
      <c r="J63" s="145"/>
      <c r="K63" s="145"/>
      <c r="L63" s="145"/>
      <c r="M63" s="145"/>
      <c r="N63" s="145"/>
      <c r="O63" s="145"/>
      <c r="AC63" s="255"/>
      <c r="AD63" s="263"/>
      <c r="AE63" s="263"/>
      <c r="AF63" s="263"/>
      <c r="AG63" s="263"/>
      <c r="AH63" s="263"/>
      <c r="AI63" s="263"/>
      <c r="AJ63" s="255"/>
      <c r="AK63" s="255"/>
      <c r="AL63" s="255"/>
      <c r="AM63" s="255"/>
      <c r="AN63" s="255"/>
      <c r="AO63" s="255"/>
      <c r="AP63" s="6"/>
      <c r="AQ63" s="6"/>
      <c r="AR63" s="6"/>
      <c r="AS63" s="63"/>
      <c r="AT63" s="63"/>
      <c r="AU63" s="63"/>
      <c r="AV63" s="63"/>
      <c r="AW63" s="63"/>
    </row>
    <row r="64" spans="1:171" ht="15" customHeight="1">
      <c r="A64" s="86"/>
      <c r="B64" s="92"/>
      <c r="C64" s="144"/>
      <c r="D64" s="144"/>
      <c r="E64" s="144"/>
      <c r="F64" s="144"/>
      <c r="G64" s="144"/>
      <c r="H64" s="144"/>
      <c r="I64" s="145"/>
      <c r="J64" s="145"/>
      <c r="K64" s="145"/>
      <c r="L64" s="145"/>
      <c r="M64" s="145"/>
      <c r="N64" s="145"/>
      <c r="O64" s="145"/>
      <c r="AC64" s="255"/>
      <c r="AD64" s="263"/>
      <c r="AE64" s="263"/>
      <c r="AF64" s="263"/>
      <c r="AG64" s="263"/>
      <c r="AH64" s="263"/>
      <c r="AI64" s="267"/>
      <c r="AJ64" s="267"/>
      <c r="AK64" s="255"/>
      <c r="AL64" s="255"/>
      <c r="AM64" s="255"/>
      <c r="AN64" s="255"/>
      <c r="AO64" s="255"/>
      <c r="AP64" s="6"/>
      <c r="AQ64" s="6"/>
      <c r="AR64" s="6"/>
      <c r="AS64" s="63"/>
      <c r="AT64" s="63"/>
      <c r="AU64" s="63"/>
      <c r="AV64" s="63"/>
      <c r="AW64" s="63"/>
    </row>
    <row r="65" spans="1:171" ht="15" customHeight="1">
      <c r="A65" s="85" t="s">
        <v>232</v>
      </c>
      <c r="B65" s="91" t="s">
        <v>227</v>
      </c>
      <c r="C65" s="146">
        <v>0.95</v>
      </c>
      <c r="D65" s="144"/>
      <c r="E65" s="144"/>
      <c r="F65" s="144"/>
      <c r="G65" s="144"/>
      <c r="H65" s="144"/>
      <c r="I65" s="145" t="s">
        <v>11</v>
      </c>
      <c r="J65" s="145"/>
      <c r="K65" s="145"/>
      <c r="L65" s="145"/>
      <c r="M65" s="145"/>
      <c r="N65" s="145"/>
      <c r="O65" s="145"/>
      <c r="AC65" s="255"/>
      <c r="AD65" s="263"/>
      <c r="AE65" s="263"/>
      <c r="AF65" s="263"/>
      <c r="AG65" s="263"/>
      <c r="AH65" s="263"/>
      <c r="AI65" s="263"/>
      <c r="AJ65" s="255"/>
      <c r="AK65" s="255"/>
      <c r="AL65" s="255"/>
      <c r="AM65" s="255"/>
      <c r="AN65" s="255"/>
      <c r="AO65" s="255"/>
      <c r="AP65" s="6"/>
      <c r="AQ65" s="6"/>
      <c r="AR65" s="6"/>
      <c r="AS65" s="63"/>
      <c r="AT65" s="63"/>
      <c r="AU65" s="63"/>
      <c r="AV65" s="63"/>
      <c r="AW65" s="63"/>
    </row>
    <row r="66" spans="1:171" ht="15" customHeight="1">
      <c r="A66" s="86"/>
      <c r="B66" s="92"/>
      <c r="C66" s="144"/>
      <c r="D66" s="144"/>
      <c r="E66" s="144"/>
      <c r="F66" s="144"/>
      <c r="G66" s="144"/>
      <c r="H66" s="144"/>
      <c r="I66" s="145"/>
      <c r="J66" s="145"/>
      <c r="K66" s="145"/>
      <c r="L66" s="145"/>
      <c r="M66" s="145"/>
      <c r="N66" s="145"/>
      <c r="O66" s="145"/>
      <c r="AC66" s="255"/>
      <c r="AD66" s="255"/>
      <c r="AE66" s="255"/>
      <c r="AF66" s="255"/>
      <c r="AG66" s="255"/>
      <c r="AH66" s="255"/>
      <c r="AI66" s="255"/>
      <c r="AJ66" s="255"/>
      <c r="AK66" s="255"/>
      <c r="AL66" s="255"/>
      <c r="AM66" s="255"/>
      <c r="AN66" s="255"/>
      <c r="AO66" s="255"/>
      <c r="AP66" s="6"/>
      <c r="AQ66" s="6"/>
      <c r="AR66" s="6"/>
      <c r="AS66" s="63"/>
      <c r="AT66" s="63"/>
      <c r="AU66" s="63"/>
      <c r="AV66" s="63"/>
      <c r="AW66" s="63"/>
    </row>
    <row r="67" spans="1:171" s="1" customFormat="1">
      <c r="AB67" s="4"/>
      <c r="AC67" s="255"/>
      <c r="AD67" s="257"/>
      <c r="AE67" s="257"/>
      <c r="AF67" s="257"/>
      <c r="AG67" s="257"/>
      <c r="AH67" s="257"/>
      <c r="AI67" s="257"/>
      <c r="AJ67" s="255"/>
      <c r="AK67" s="257"/>
      <c r="AL67" s="257"/>
      <c r="AM67" s="257"/>
      <c r="AN67" s="257"/>
      <c r="AO67" s="257"/>
      <c r="AP67" s="257"/>
      <c r="AQ67" s="6"/>
      <c r="AR67" s="257"/>
      <c r="AS67" s="257"/>
      <c r="AT67" s="257"/>
      <c r="AU67" s="257"/>
      <c r="AV67" s="257"/>
      <c r="AW67" s="257"/>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row>
    <row r="68" spans="1:171" ht="15" customHeight="1">
      <c r="C68" s="1"/>
      <c r="D68" s="1"/>
      <c r="E68" s="1"/>
      <c r="F68" s="1"/>
      <c r="G68" s="1"/>
      <c r="H68" s="1"/>
      <c r="I68" s="252">
        <f t="shared" ref="I68:K69" si="11">$AK$150</f>
        <v>0</v>
      </c>
      <c r="J68" s="252"/>
      <c r="K68" s="253"/>
      <c r="L68" s="147" t="s">
        <v>12</v>
      </c>
      <c r="M68" s="147"/>
      <c r="N68" s="147"/>
      <c r="O68" s="147"/>
      <c r="AC68" s="255"/>
      <c r="AD68" s="259"/>
      <c r="AE68" s="259"/>
      <c r="AF68" s="268"/>
      <c r="AG68" s="268"/>
      <c r="AH68" s="259"/>
      <c r="AI68" s="259"/>
      <c r="AJ68" s="255"/>
      <c r="AK68" s="259"/>
      <c r="AL68" s="259"/>
      <c r="AM68" s="268"/>
      <c r="AN68" s="268"/>
      <c r="AO68" s="259"/>
      <c r="AP68" s="259"/>
      <c r="AQ68" s="6"/>
      <c r="AR68" s="259"/>
      <c r="AS68" s="259"/>
      <c r="AT68" s="268"/>
      <c r="AU68" s="268"/>
      <c r="AV68" s="259"/>
      <c r="AW68" s="259"/>
    </row>
    <row r="69" spans="1:171" ht="15" customHeight="1">
      <c r="C69" s="1"/>
      <c r="D69" s="1"/>
      <c r="E69" s="1"/>
      <c r="F69" s="1"/>
      <c r="G69" s="1"/>
      <c r="H69" s="1"/>
      <c r="I69" s="252"/>
      <c r="J69" s="252"/>
      <c r="K69" s="253"/>
      <c r="L69" s="147"/>
      <c r="M69" s="147"/>
      <c r="N69" s="147"/>
      <c r="O69" s="147"/>
      <c r="AC69" s="255"/>
      <c r="AD69" s="259"/>
      <c r="AE69" s="259"/>
      <c r="AF69" s="269"/>
      <c r="AG69" s="269"/>
      <c r="AH69" s="259"/>
      <c r="AI69" s="259"/>
      <c r="AJ69" s="255"/>
      <c r="AK69" s="259"/>
      <c r="AL69" s="259"/>
      <c r="AM69" s="269"/>
      <c r="AN69" s="269"/>
      <c r="AO69" s="259"/>
      <c r="AP69" s="259"/>
      <c r="AQ69" s="6"/>
      <c r="AR69" s="259"/>
      <c r="AS69" s="259"/>
      <c r="AT69" s="269"/>
      <c r="AU69" s="269"/>
      <c r="AV69" s="259"/>
      <c r="AW69" s="259"/>
    </row>
    <row r="70" spans="1:171" s="1" customFormat="1">
      <c r="AB70" s="4"/>
      <c r="AC70" s="255"/>
      <c r="AD70" s="255"/>
      <c r="AE70" s="255"/>
      <c r="AF70" s="255"/>
      <c r="AG70" s="255"/>
      <c r="AH70" s="255"/>
      <c r="AI70" s="255"/>
      <c r="AJ70" s="255"/>
      <c r="AK70" s="255"/>
      <c r="AL70" s="255"/>
      <c r="AM70" s="255"/>
      <c r="AN70" s="255"/>
      <c r="AO70" s="255"/>
      <c r="AP70" s="255"/>
      <c r="AQ70" s="6"/>
      <c r="AR70" s="255"/>
      <c r="AS70" s="255"/>
      <c r="AT70" s="255"/>
      <c r="AU70" s="255"/>
      <c r="AV70" s="255"/>
      <c r="AW70" s="255"/>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row>
    <row r="71" spans="1:171" s="1" customFormat="1">
      <c r="AB71" s="4"/>
      <c r="AC71" s="255"/>
      <c r="AD71" s="257"/>
      <c r="AE71" s="257"/>
      <c r="AF71" s="257"/>
      <c r="AG71" s="257"/>
      <c r="AH71" s="257"/>
      <c r="AI71" s="257"/>
      <c r="AJ71" s="255"/>
      <c r="AK71" s="257"/>
      <c r="AL71" s="257"/>
      <c r="AM71" s="257"/>
      <c r="AN71" s="257"/>
      <c r="AO71" s="257"/>
      <c r="AP71" s="257"/>
      <c r="AQ71" s="6"/>
      <c r="AR71" s="257"/>
      <c r="AS71" s="257"/>
      <c r="AT71" s="257"/>
      <c r="AU71" s="257"/>
      <c r="AV71" s="257"/>
      <c r="AW71" s="257"/>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row>
    <row r="72" spans="1:171">
      <c r="C72" s="143" t="s">
        <v>13</v>
      </c>
      <c r="D72" s="143"/>
      <c r="E72" s="143"/>
      <c r="F72" s="143"/>
      <c r="G72" s="143"/>
      <c r="H72" s="143"/>
      <c r="I72" s="143"/>
      <c r="J72" s="143"/>
      <c r="K72" s="143"/>
      <c r="L72" s="143"/>
      <c r="M72" s="143"/>
      <c r="N72" s="143"/>
      <c r="O72" s="143"/>
      <c r="AC72" s="255"/>
      <c r="AD72" s="259"/>
      <c r="AE72" s="259"/>
      <c r="AF72" s="259"/>
      <c r="AG72" s="259"/>
      <c r="AH72" s="259"/>
      <c r="AI72" s="259"/>
      <c r="AJ72" s="255"/>
      <c r="AK72" s="259"/>
      <c r="AL72" s="259"/>
      <c r="AM72" s="259"/>
      <c r="AN72" s="259"/>
      <c r="AO72" s="259"/>
      <c r="AP72" s="259"/>
      <c r="AQ72" s="6"/>
      <c r="AR72" s="259"/>
      <c r="AS72" s="259"/>
      <c r="AT72" s="259"/>
      <c r="AU72" s="259"/>
      <c r="AV72" s="259"/>
      <c r="AW72" s="259"/>
    </row>
    <row r="73" spans="1:171">
      <c r="C73" s="143"/>
      <c r="D73" s="143"/>
      <c r="E73" s="143"/>
      <c r="F73" s="143"/>
      <c r="G73" s="143"/>
      <c r="H73" s="143"/>
      <c r="I73" s="143"/>
      <c r="J73" s="143"/>
      <c r="K73" s="143"/>
      <c r="L73" s="143"/>
      <c r="M73" s="143"/>
      <c r="N73" s="143"/>
      <c r="O73" s="143"/>
      <c r="AC73" s="255"/>
      <c r="AD73" s="259"/>
      <c r="AE73" s="259"/>
      <c r="AF73" s="259"/>
      <c r="AG73" s="259"/>
      <c r="AH73" s="259"/>
      <c r="AI73" s="259"/>
      <c r="AJ73" s="255"/>
      <c r="AK73" s="259"/>
      <c r="AL73" s="259"/>
      <c r="AM73" s="259"/>
      <c r="AN73" s="259"/>
      <c r="AO73" s="259"/>
      <c r="AP73" s="259"/>
      <c r="AQ73" s="6"/>
      <c r="AR73" s="259"/>
      <c r="AS73" s="259"/>
      <c r="AT73" s="259"/>
      <c r="AU73" s="259"/>
      <c r="AV73" s="259"/>
      <c r="AW73" s="259"/>
    </row>
    <row r="74" spans="1:171">
      <c r="A74" s="85" t="s">
        <v>232</v>
      </c>
      <c r="B74" s="91" t="s">
        <v>227</v>
      </c>
      <c r="C74" s="144">
        <v>250</v>
      </c>
      <c r="D74" s="144"/>
      <c r="E74" s="144"/>
      <c r="F74" s="144"/>
      <c r="G74" s="144"/>
      <c r="H74" s="144"/>
      <c r="I74" s="145" t="s">
        <v>15</v>
      </c>
      <c r="J74" s="145"/>
      <c r="K74" s="145"/>
      <c r="L74" s="145"/>
      <c r="M74" s="145"/>
      <c r="N74" s="145"/>
      <c r="O74" s="145"/>
      <c r="AC74" s="255"/>
      <c r="AD74" s="255"/>
      <c r="AE74" s="255"/>
      <c r="AF74" s="255"/>
      <c r="AG74" s="255"/>
      <c r="AH74" s="255"/>
      <c r="AI74" s="255"/>
      <c r="AJ74" s="255"/>
      <c r="AK74" s="255"/>
      <c r="AL74" s="255"/>
      <c r="AM74" s="255"/>
      <c r="AN74" s="255"/>
      <c r="AO74" s="255"/>
      <c r="AP74" s="255"/>
      <c r="AQ74" s="6"/>
      <c r="AR74" s="255"/>
      <c r="AS74" s="255"/>
      <c r="AT74" s="255"/>
      <c r="AU74" s="255"/>
      <c r="AV74" s="255"/>
      <c r="AW74" s="255"/>
    </row>
    <row r="75" spans="1:171">
      <c r="A75" s="86"/>
      <c r="B75" s="92"/>
      <c r="C75" s="144"/>
      <c r="D75" s="144"/>
      <c r="E75" s="144"/>
      <c r="F75" s="144"/>
      <c r="G75" s="144"/>
      <c r="H75" s="144"/>
      <c r="I75" s="145"/>
      <c r="J75" s="145"/>
      <c r="K75" s="145"/>
      <c r="L75" s="145"/>
      <c r="M75" s="145"/>
      <c r="N75" s="145"/>
      <c r="O75" s="145"/>
      <c r="AC75" s="255"/>
      <c r="AD75" s="257"/>
      <c r="AE75" s="257"/>
      <c r="AF75" s="257"/>
      <c r="AG75" s="257"/>
      <c r="AH75" s="257"/>
      <c r="AI75" s="257"/>
      <c r="AJ75" s="255"/>
      <c r="AK75" s="257"/>
      <c r="AL75" s="257"/>
      <c r="AM75" s="257"/>
      <c r="AN75" s="257"/>
      <c r="AO75" s="257"/>
      <c r="AP75" s="257"/>
      <c r="AQ75" s="6"/>
      <c r="AR75" s="257"/>
      <c r="AS75" s="257"/>
      <c r="AT75" s="257"/>
      <c r="AU75" s="257"/>
      <c r="AV75" s="257"/>
      <c r="AW75" s="257"/>
    </row>
    <row r="76" spans="1:171" ht="18.75">
      <c r="A76" s="85" t="s">
        <v>232</v>
      </c>
      <c r="B76" s="91" t="s">
        <v>227</v>
      </c>
      <c r="C76" s="146">
        <v>0.85</v>
      </c>
      <c r="D76" s="144"/>
      <c r="E76" s="144"/>
      <c r="F76" s="144"/>
      <c r="G76" s="144"/>
      <c r="H76" s="144"/>
      <c r="I76" s="145" t="s">
        <v>11</v>
      </c>
      <c r="J76" s="145"/>
      <c r="K76" s="145"/>
      <c r="L76" s="145"/>
      <c r="M76" s="145"/>
      <c r="N76" s="145"/>
      <c r="O76" s="145"/>
      <c r="AC76" s="255"/>
      <c r="AD76" s="270"/>
      <c r="AE76" s="270"/>
      <c r="AF76" s="259"/>
      <c r="AG76" s="259"/>
      <c r="AH76" s="268"/>
      <c r="AI76" s="268"/>
      <c r="AJ76" s="255"/>
      <c r="AK76" s="270"/>
      <c r="AL76" s="270"/>
      <c r="AM76" s="259"/>
      <c r="AN76" s="259"/>
      <c r="AO76" s="268"/>
      <c r="AP76" s="268"/>
      <c r="AQ76" s="6"/>
      <c r="AR76" s="270"/>
      <c r="AS76" s="270"/>
      <c r="AT76" s="259"/>
      <c r="AU76" s="259"/>
      <c r="AV76" s="268"/>
      <c r="AW76" s="268"/>
    </row>
    <row r="77" spans="1:171" ht="12" customHeight="1">
      <c r="A77" s="86"/>
      <c r="B77" s="92"/>
      <c r="C77" s="144"/>
      <c r="D77" s="144"/>
      <c r="E77" s="144"/>
      <c r="F77" s="144"/>
      <c r="G77" s="144"/>
      <c r="H77" s="144"/>
      <c r="I77" s="145"/>
      <c r="J77" s="145"/>
      <c r="K77" s="145"/>
      <c r="L77" s="145"/>
      <c r="M77" s="145"/>
      <c r="N77" s="145"/>
      <c r="O77" s="145"/>
      <c r="AC77" s="255"/>
      <c r="AD77" s="271"/>
      <c r="AE77" s="271"/>
      <c r="AF77" s="259"/>
      <c r="AG77" s="259"/>
      <c r="AH77" s="269"/>
      <c r="AI77" s="259"/>
      <c r="AJ77" s="255"/>
      <c r="AK77" s="271"/>
      <c r="AL77" s="271"/>
      <c r="AM77" s="259"/>
      <c r="AN77" s="259"/>
      <c r="AO77" s="269"/>
      <c r="AP77" s="259"/>
      <c r="AQ77" s="6"/>
      <c r="AR77" s="271"/>
      <c r="AS77" s="271"/>
      <c r="AT77" s="259"/>
      <c r="AU77" s="259"/>
      <c r="AV77" s="269"/>
      <c r="AW77" s="259"/>
    </row>
    <row r="78" spans="1:171">
      <c r="A78" s="85" t="s">
        <v>232</v>
      </c>
      <c r="B78" s="91" t="s">
        <v>227</v>
      </c>
      <c r="C78" s="144">
        <v>5.5</v>
      </c>
      <c r="D78" s="144"/>
      <c r="E78" s="144"/>
      <c r="F78" s="144"/>
      <c r="G78" s="144"/>
      <c r="H78" s="144"/>
      <c r="I78" s="145" t="s">
        <v>16</v>
      </c>
      <c r="J78" s="145"/>
      <c r="K78" s="145"/>
      <c r="L78" s="145"/>
      <c r="M78" s="145"/>
      <c r="N78" s="145"/>
      <c r="O78" s="145"/>
      <c r="AC78" s="255"/>
      <c r="AD78" s="255"/>
      <c r="AE78" s="255"/>
      <c r="AF78" s="255"/>
      <c r="AG78" s="255"/>
      <c r="AH78" s="255"/>
      <c r="AI78" s="255"/>
      <c r="AJ78" s="255"/>
      <c r="AK78" s="255"/>
      <c r="AL78" s="255"/>
      <c r="AM78" s="255"/>
      <c r="AN78" s="255"/>
      <c r="AO78" s="255"/>
      <c r="AP78" s="6"/>
      <c r="AQ78" s="6"/>
      <c r="AR78" s="6"/>
      <c r="AS78" s="63"/>
      <c r="AT78" s="63"/>
      <c r="AU78" s="63"/>
      <c r="AV78" s="63"/>
      <c r="AW78" s="63"/>
    </row>
    <row r="79" spans="1:171">
      <c r="A79" s="86"/>
      <c r="B79" s="92"/>
      <c r="C79" s="144"/>
      <c r="D79" s="144"/>
      <c r="E79" s="144"/>
      <c r="F79" s="144"/>
      <c r="G79" s="144"/>
      <c r="H79" s="144"/>
      <c r="I79" s="145"/>
      <c r="J79" s="145"/>
      <c r="K79" s="145"/>
      <c r="L79" s="145"/>
      <c r="M79" s="145"/>
      <c r="N79" s="145"/>
      <c r="O79" s="145"/>
      <c r="AC79" s="255"/>
      <c r="AD79" s="255"/>
      <c r="AE79" s="255"/>
      <c r="AF79" s="255"/>
      <c r="AG79" s="255"/>
      <c r="AH79" s="255"/>
      <c r="AI79" s="255"/>
      <c r="AJ79" s="255"/>
      <c r="AK79" s="255"/>
      <c r="AL79" s="255"/>
      <c r="AM79" s="255"/>
      <c r="AN79" s="255"/>
      <c r="AO79" s="255"/>
      <c r="AP79" s="6"/>
      <c r="AQ79" s="6"/>
      <c r="AR79" s="6"/>
      <c r="AS79" s="63"/>
      <c r="AT79" s="63"/>
      <c r="AU79" s="63"/>
      <c r="AV79" s="63"/>
      <c r="AW79" s="63"/>
    </row>
    <row r="80" spans="1:171" s="1" customFormat="1" ht="23.25">
      <c r="AB80" s="4"/>
      <c r="AC80" s="255"/>
      <c r="AD80" s="255"/>
      <c r="AE80" s="255"/>
      <c r="AF80" s="255"/>
      <c r="AG80" s="255"/>
      <c r="AH80" s="255"/>
      <c r="AI80" s="267"/>
      <c r="AJ80" s="267"/>
      <c r="AK80" s="255"/>
      <c r="AL80" s="255"/>
      <c r="AM80" s="255"/>
      <c r="AN80" s="255"/>
      <c r="AO80" s="255"/>
      <c r="AP80" s="6"/>
      <c r="AQ80" s="6"/>
      <c r="AR80" s="6"/>
      <c r="AS80" s="63"/>
      <c r="AT80" s="63"/>
      <c r="AU80" s="63"/>
      <c r="AV80" s="63"/>
      <c r="AW80" s="6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row>
    <row r="81" spans="1:171" ht="15" customHeight="1">
      <c r="C81" s="1"/>
      <c r="D81" s="1"/>
      <c r="E81" s="1"/>
      <c r="F81" s="1"/>
      <c r="G81" s="1"/>
      <c r="H81" s="1"/>
      <c r="I81" s="148">
        <f>CEILING((C47/C78/C76)/C74,1)</f>
        <v>0</v>
      </c>
      <c r="J81" s="148"/>
      <c r="K81" s="148"/>
      <c r="L81" s="147" t="s">
        <v>17</v>
      </c>
      <c r="M81" s="147"/>
      <c r="N81" s="147"/>
      <c r="O81" s="147"/>
      <c r="AC81" s="255"/>
      <c r="AD81" s="255"/>
      <c r="AE81" s="255"/>
      <c r="AF81" s="255"/>
      <c r="AG81" s="255"/>
      <c r="AH81" s="255"/>
      <c r="AI81" s="255"/>
      <c r="AJ81" s="255"/>
      <c r="AK81" s="255"/>
      <c r="AL81" s="255"/>
      <c r="AM81" s="255"/>
      <c r="AN81" s="255"/>
      <c r="AO81" s="255"/>
      <c r="AP81" s="6"/>
      <c r="AQ81" s="6"/>
      <c r="AR81" s="6"/>
      <c r="AS81" s="63"/>
      <c r="AT81" s="63"/>
      <c r="AU81" s="63"/>
      <c r="AV81" s="63"/>
      <c r="AW81" s="63"/>
    </row>
    <row r="82" spans="1:171">
      <c r="C82" s="1"/>
      <c r="D82" s="1"/>
      <c r="E82" s="1"/>
      <c r="F82" s="1"/>
      <c r="G82" s="1"/>
      <c r="H82" s="1"/>
      <c r="I82" s="148"/>
      <c r="J82" s="148"/>
      <c r="K82" s="148"/>
      <c r="L82" s="147"/>
      <c r="M82" s="147"/>
      <c r="N82" s="147"/>
      <c r="O82" s="147"/>
      <c r="AC82" s="255"/>
      <c r="AD82" s="255"/>
      <c r="AE82" s="255"/>
      <c r="AF82" s="255"/>
      <c r="AG82" s="255"/>
      <c r="AH82" s="255"/>
      <c r="AI82" s="255"/>
      <c r="AJ82" s="255"/>
      <c r="AK82" s="255"/>
      <c r="AL82" s="255"/>
      <c r="AM82" s="255"/>
      <c r="AN82" s="255"/>
      <c r="AO82" s="255"/>
      <c r="AP82" s="6"/>
      <c r="AQ82" s="6"/>
      <c r="AR82" s="6"/>
      <c r="AS82" s="63"/>
      <c r="AT82" s="63"/>
      <c r="AU82" s="63"/>
      <c r="AV82" s="63"/>
      <c r="AW82" s="63"/>
    </row>
    <row r="83" spans="1:171" s="1" customFormat="1">
      <c r="AB83" s="4"/>
      <c r="AC83" s="255"/>
      <c r="AD83" s="257"/>
      <c r="AE83" s="257"/>
      <c r="AF83" s="257"/>
      <c r="AG83" s="257"/>
      <c r="AH83" s="257"/>
      <c r="AI83" s="257"/>
      <c r="AJ83" s="257"/>
      <c r="AK83" s="257"/>
      <c r="AL83" s="255"/>
      <c r="AM83" s="255"/>
      <c r="AN83" s="255"/>
      <c r="AO83" s="255"/>
      <c r="AP83" s="6"/>
      <c r="AQ83" s="6"/>
      <c r="AR83" s="6"/>
      <c r="AS83" s="63"/>
      <c r="AT83" s="63"/>
      <c r="AU83" s="63"/>
      <c r="AV83" s="63"/>
      <c r="AW83" s="6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row>
    <row r="84" spans="1:171" s="1" customFormat="1">
      <c r="A84" s="3"/>
      <c r="B84" s="3"/>
      <c r="C84" s="3"/>
      <c r="D84" s="3"/>
      <c r="E84" s="3"/>
      <c r="F84" s="3"/>
      <c r="G84" s="3"/>
      <c r="H84" s="3"/>
      <c r="I84" s="3"/>
      <c r="J84" s="3"/>
      <c r="K84" s="3"/>
      <c r="L84" s="3"/>
      <c r="M84" s="3"/>
      <c r="N84" s="3"/>
      <c r="O84" s="3"/>
      <c r="P84" s="3"/>
      <c r="Q84" s="3"/>
      <c r="AB84" s="4"/>
      <c r="AC84" s="255"/>
      <c r="AD84" s="259"/>
      <c r="AE84" s="259"/>
      <c r="AF84" s="259"/>
      <c r="AG84" s="259"/>
      <c r="AH84" s="259"/>
      <c r="AI84" s="259"/>
      <c r="AJ84" s="259"/>
      <c r="AK84" s="259"/>
      <c r="AL84" s="255"/>
      <c r="AM84" s="255"/>
      <c r="AN84" s="255"/>
      <c r="AO84" s="255"/>
      <c r="AP84" s="6"/>
      <c r="AQ84" s="6"/>
      <c r="AR84" s="6"/>
      <c r="AS84" s="63"/>
      <c r="AT84" s="63"/>
      <c r="AU84" s="63"/>
      <c r="AV84" s="63"/>
      <c r="AW84" s="6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row>
    <row r="85" spans="1:171" s="1" customFormat="1" ht="21.75" thickBot="1">
      <c r="A85" s="3"/>
      <c r="B85" s="3"/>
      <c r="C85" s="3"/>
      <c r="D85" s="3"/>
      <c r="E85" s="3"/>
      <c r="F85" s="3"/>
      <c r="G85" s="3"/>
      <c r="H85" s="3"/>
      <c r="I85" s="3"/>
      <c r="J85" s="3"/>
      <c r="K85" s="3"/>
      <c r="L85" s="3"/>
      <c r="M85" s="3"/>
      <c r="N85" s="3"/>
      <c r="O85" s="3"/>
      <c r="P85" s="3"/>
      <c r="Q85" s="3"/>
      <c r="AB85" s="4"/>
      <c r="AC85" s="255"/>
      <c r="AD85" s="272"/>
      <c r="AE85" s="272"/>
      <c r="AF85" s="261"/>
      <c r="AG85" s="259"/>
      <c r="AH85" s="259"/>
      <c r="AI85" s="259"/>
      <c r="AJ85" s="259"/>
      <c r="AK85" s="259"/>
      <c r="AL85" s="255"/>
      <c r="AM85" s="255"/>
      <c r="AN85" s="255"/>
      <c r="AO85" s="255"/>
      <c r="AP85" s="6"/>
      <c r="AQ85" s="6"/>
      <c r="AR85" s="6"/>
      <c r="AS85" s="63"/>
      <c r="AT85" s="63"/>
      <c r="AU85" s="63"/>
      <c r="AV85" s="63"/>
      <c r="AW85" s="6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row>
    <row r="86" spans="1:171" s="1" customFormat="1">
      <c r="C86" s="156" t="s">
        <v>20</v>
      </c>
      <c r="D86" s="157"/>
      <c r="E86" s="157"/>
      <c r="F86" s="158"/>
      <c r="L86" s="203" t="s">
        <v>230</v>
      </c>
      <c r="M86" s="203"/>
      <c r="N86" s="203"/>
      <c r="O86" s="203"/>
      <c r="P86" s="203"/>
      <c r="AB86" s="4"/>
      <c r="AC86" s="255"/>
      <c r="AD86" s="255"/>
      <c r="AE86" s="255"/>
      <c r="AF86" s="255"/>
      <c r="AG86" s="255"/>
      <c r="AH86" s="255"/>
      <c r="AI86" s="255"/>
      <c r="AJ86" s="255"/>
      <c r="AK86" s="255"/>
      <c r="AL86" s="255"/>
      <c r="AM86" s="255"/>
      <c r="AN86" s="255"/>
      <c r="AO86" s="255"/>
      <c r="AP86" s="6"/>
      <c r="AQ86" s="6"/>
      <c r="AR86" s="6"/>
      <c r="AS86" s="63"/>
      <c r="AT86" s="63"/>
      <c r="AU86" s="63"/>
      <c r="AV86" s="63"/>
      <c r="AW86" s="6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row>
    <row r="87" spans="1:171" s="1" customFormat="1" ht="15" customHeight="1">
      <c r="C87" s="159"/>
      <c r="D87" s="160"/>
      <c r="E87" s="160"/>
      <c r="F87" s="161"/>
      <c r="L87" s="203"/>
      <c r="M87" s="203"/>
      <c r="N87" s="203"/>
      <c r="O87" s="203"/>
      <c r="P87" s="203"/>
      <c r="AB87" s="4"/>
      <c r="AC87" s="255"/>
      <c r="AD87" s="257"/>
      <c r="AE87" s="257"/>
      <c r="AF87" s="257"/>
      <c r="AG87" s="257"/>
      <c r="AH87" s="257"/>
      <c r="AI87" s="257"/>
      <c r="AJ87" s="257"/>
      <c r="AK87" s="257"/>
      <c r="AL87" s="255"/>
      <c r="AM87" s="255"/>
      <c r="AN87" s="255"/>
      <c r="AO87" s="255"/>
      <c r="AP87" s="6"/>
      <c r="AQ87" s="6"/>
      <c r="AR87" s="6"/>
      <c r="AS87" s="63"/>
      <c r="AT87" s="63"/>
      <c r="AU87" s="63"/>
      <c r="AV87" s="63"/>
      <c r="AW87" s="6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row>
    <row r="88" spans="1:171" s="1" customFormat="1">
      <c r="A88" s="87" t="s">
        <v>233</v>
      </c>
      <c r="B88" s="76" t="s">
        <v>228</v>
      </c>
      <c r="C88" s="162">
        <v>32</v>
      </c>
      <c r="D88" s="163"/>
      <c r="E88" s="163"/>
      <c r="F88" s="164"/>
      <c r="H88" s="54" t="s">
        <v>195</v>
      </c>
      <c r="I88" s="54" t="s">
        <v>196</v>
      </c>
      <c r="J88" s="54" t="s">
        <v>197</v>
      </c>
      <c r="K88" s="54" t="s">
        <v>198</v>
      </c>
      <c r="L88" s="203"/>
      <c r="M88" s="203"/>
      <c r="N88" s="203"/>
      <c r="O88" s="203"/>
      <c r="P88" s="203"/>
      <c r="AB88" s="4"/>
      <c r="AC88" s="255"/>
      <c r="AD88" s="259"/>
      <c r="AE88" s="259"/>
      <c r="AF88" s="259"/>
      <c r="AG88" s="259"/>
      <c r="AH88" s="259"/>
      <c r="AI88" s="259"/>
      <c r="AJ88" s="259"/>
      <c r="AK88" s="259"/>
      <c r="AL88" s="255"/>
      <c r="AM88" s="255"/>
      <c r="AN88" s="255"/>
      <c r="AO88" s="255"/>
      <c r="AP88" s="6"/>
      <c r="AQ88" s="6"/>
      <c r="AR88" s="6"/>
      <c r="AS88" s="63"/>
      <c r="AT88" s="63"/>
      <c r="AU88" s="63"/>
      <c r="AV88" s="63"/>
      <c r="AW88" s="6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row>
    <row r="89" spans="1:171" s="1" customFormat="1" ht="21">
      <c r="A89" s="88"/>
      <c r="B89" s="77"/>
      <c r="C89" s="162"/>
      <c r="D89" s="163"/>
      <c r="E89" s="163"/>
      <c r="F89" s="164"/>
      <c r="H89" s="55">
        <f>VLOOKUP(C74,AM19:AQ34,2,1)</f>
        <v>38.4</v>
      </c>
      <c r="I89" s="55">
        <f>VLOOKUP(C74,AM19:AQ34,3,1)</f>
        <v>8.74</v>
      </c>
      <c r="J89" s="55">
        <f>VLOOKUP(C74,AM19:AQ34,4,1)</f>
        <v>32</v>
      </c>
      <c r="K89" s="55">
        <f>VLOOKUP(C74,AM19:AQ34,5,1)</f>
        <v>7.82</v>
      </c>
      <c r="L89" s="203"/>
      <c r="M89" s="203"/>
      <c r="N89" s="203"/>
      <c r="O89" s="203"/>
      <c r="P89" s="203"/>
      <c r="AB89" s="4"/>
      <c r="AC89" s="255"/>
      <c r="AD89" s="272"/>
      <c r="AE89" s="272"/>
      <c r="AF89" s="259"/>
      <c r="AG89" s="259"/>
      <c r="AH89" s="259"/>
      <c r="AI89" s="259"/>
      <c r="AJ89" s="259"/>
      <c r="AK89" s="259"/>
      <c r="AL89" s="255"/>
      <c r="AM89" s="255"/>
      <c r="AN89" s="255"/>
      <c r="AO89" s="255"/>
      <c r="AP89" s="6"/>
      <c r="AQ89" s="6"/>
      <c r="AR89" s="6"/>
      <c r="AS89" s="63"/>
      <c r="AT89" s="63"/>
      <c r="AU89" s="63"/>
      <c r="AV89" s="63"/>
      <c r="AW89" s="6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row>
    <row r="90" spans="1:171" s="1" customFormat="1">
      <c r="C90" s="165" t="str">
        <f>IF(AND(C88&gt;=17,C88&lt;=21),"12 VOLT",IF(AND(C88&gt;=36,C88&lt;=41),"24 VOLT",IF(AND(C88&gt;=32,C88&lt;=34),"20 VOLT mppt only","MPPT Only")))</f>
        <v>20 VOLT mppt only</v>
      </c>
      <c r="D90" s="166"/>
      <c r="E90" s="166"/>
      <c r="F90" s="167"/>
      <c r="L90" s="203"/>
      <c r="M90" s="203"/>
      <c r="N90" s="203"/>
      <c r="O90" s="203"/>
      <c r="P90" s="203"/>
      <c r="AB90" s="4"/>
      <c r="AC90" s="255"/>
      <c r="AD90" s="255"/>
      <c r="AE90" s="255"/>
      <c r="AF90" s="255"/>
      <c r="AG90" s="255"/>
      <c r="AH90" s="255"/>
      <c r="AI90" s="255"/>
      <c r="AJ90" s="255"/>
      <c r="AK90" s="255"/>
      <c r="AL90" s="255"/>
      <c r="AM90" s="255"/>
      <c r="AN90" s="255"/>
      <c r="AO90" s="255"/>
      <c r="AP90" s="6"/>
      <c r="AQ90" s="6"/>
      <c r="AR90" s="6"/>
      <c r="AS90" s="63"/>
      <c r="AT90" s="63"/>
      <c r="AU90" s="63"/>
      <c r="AV90" s="63"/>
      <c r="AW90" s="6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row>
    <row r="91" spans="1:171" s="1" customFormat="1" ht="15.75" thickBot="1">
      <c r="C91" s="168"/>
      <c r="D91" s="169"/>
      <c r="E91" s="169"/>
      <c r="F91" s="170"/>
      <c r="L91" s="203"/>
      <c r="M91" s="203"/>
      <c r="N91" s="203"/>
      <c r="O91" s="203"/>
      <c r="P91" s="203"/>
      <c r="AB91" s="4"/>
      <c r="AC91" s="255"/>
      <c r="AD91" s="257"/>
      <c r="AE91" s="257"/>
      <c r="AF91" s="257"/>
      <c r="AG91" s="257"/>
      <c r="AH91" s="257"/>
      <c r="AI91" s="257"/>
      <c r="AJ91" s="257"/>
      <c r="AK91" s="257"/>
      <c r="AL91" s="255"/>
      <c r="AM91" s="255"/>
      <c r="AN91" s="255"/>
      <c r="AO91" s="255"/>
      <c r="AP91" s="6"/>
      <c r="AQ91" s="6"/>
      <c r="AR91" s="6"/>
      <c r="AS91" s="63"/>
      <c r="AT91" s="63"/>
      <c r="AU91" s="63"/>
      <c r="AV91" s="63"/>
      <c r="AW91" s="6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row>
    <row r="92" spans="1:171" s="1" customFormat="1">
      <c r="A92" s="3"/>
      <c r="B92" s="3"/>
      <c r="C92" s="3"/>
      <c r="D92" s="3"/>
      <c r="E92" s="3"/>
      <c r="F92" s="3"/>
      <c r="G92" s="3"/>
      <c r="H92" s="3"/>
      <c r="I92" s="3"/>
      <c r="J92" s="3"/>
      <c r="K92" s="3"/>
      <c r="L92" s="3"/>
      <c r="M92" s="3"/>
      <c r="N92" s="3"/>
      <c r="O92" s="3"/>
      <c r="P92" s="3"/>
      <c r="Q92" s="3"/>
      <c r="AB92" s="4"/>
      <c r="AC92" s="255"/>
      <c r="AD92" s="259"/>
      <c r="AE92" s="259"/>
      <c r="AF92" s="259"/>
      <c r="AG92" s="259"/>
      <c r="AH92" s="259"/>
      <c r="AI92" s="259"/>
      <c r="AJ92" s="259"/>
      <c r="AK92" s="259"/>
      <c r="AL92" s="255"/>
      <c r="AM92" s="255"/>
      <c r="AN92" s="255"/>
      <c r="AO92" s="255"/>
      <c r="AP92" s="6"/>
      <c r="AQ92" s="6"/>
      <c r="AR92" s="6"/>
      <c r="AS92" s="63"/>
      <c r="AT92" s="63"/>
      <c r="AU92" s="63"/>
      <c r="AV92" s="63"/>
      <c r="AW92" s="6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row>
    <row r="93" spans="1:171" s="1" customFormat="1" ht="21">
      <c r="A93" s="3"/>
      <c r="B93" s="3"/>
      <c r="C93" s="3"/>
      <c r="D93" s="3"/>
      <c r="E93" s="3"/>
      <c r="F93" s="3"/>
      <c r="G93" s="3"/>
      <c r="H93" s="3"/>
      <c r="I93" s="3"/>
      <c r="J93" s="3"/>
      <c r="K93" s="3"/>
      <c r="L93" s="3"/>
      <c r="M93" s="3"/>
      <c r="N93" s="3"/>
      <c r="O93" s="3"/>
      <c r="P93" s="3"/>
      <c r="Q93" s="3"/>
      <c r="AB93" s="4"/>
      <c r="AC93" s="255"/>
      <c r="AD93" s="272"/>
      <c r="AE93" s="272"/>
      <c r="AF93" s="259"/>
      <c r="AG93" s="259"/>
      <c r="AH93" s="259"/>
      <c r="AI93" s="259"/>
      <c r="AJ93" s="259"/>
      <c r="AK93" s="259"/>
      <c r="AL93" s="255"/>
      <c r="AM93" s="255"/>
      <c r="AN93" s="255"/>
      <c r="AO93" s="255"/>
      <c r="AP93" s="6"/>
      <c r="AQ93" s="6"/>
      <c r="AR93" s="6"/>
      <c r="AS93" s="63"/>
      <c r="AT93" s="63"/>
      <c r="AU93" s="63"/>
      <c r="AV93" s="63"/>
      <c r="AW93" s="6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row>
    <row r="94" spans="1:171" s="1" customFormat="1">
      <c r="A94" s="3"/>
      <c r="B94" s="3"/>
      <c r="C94" s="3"/>
      <c r="D94" s="3"/>
      <c r="E94" s="3"/>
      <c r="F94" s="3"/>
      <c r="G94" s="3"/>
      <c r="H94" s="3"/>
      <c r="I94" s="3"/>
      <c r="J94" s="3"/>
      <c r="K94" s="3"/>
      <c r="L94" s="3"/>
      <c r="M94" s="3"/>
      <c r="N94" s="3"/>
      <c r="O94" s="3"/>
      <c r="P94" s="3"/>
      <c r="Q94" s="3"/>
      <c r="AB94" s="4"/>
      <c r="AC94" s="255"/>
      <c r="AD94" s="255"/>
      <c r="AE94" s="255"/>
      <c r="AF94" s="255"/>
      <c r="AG94" s="255"/>
      <c r="AH94" s="255"/>
      <c r="AI94" s="255"/>
      <c r="AJ94" s="255"/>
      <c r="AK94" s="255"/>
      <c r="AL94" s="255"/>
      <c r="AM94" s="255"/>
      <c r="AN94" s="255"/>
      <c r="AO94" s="255"/>
      <c r="AP94" s="6"/>
      <c r="AQ94" s="6"/>
      <c r="AR94" s="6"/>
      <c r="AS94" s="63"/>
      <c r="AT94" s="63"/>
      <c r="AU94" s="63"/>
      <c r="AV94" s="63"/>
      <c r="AW94" s="6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row>
    <row r="95" spans="1:171" s="1" customFormat="1">
      <c r="A95" s="3"/>
      <c r="B95" s="3"/>
      <c r="C95" s="3"/>
      <c r="D95" s="3"/>
      <c r="E95" s="3"/>
      <c r="F95" s="3"/>
      <c r="G95" s="3"/>
      <c r="H95" s="3"/>
      <c r="I95" s="3"/>
      <c r="J95" s="3"/>
      <c r="K95" s="3"/>
      <c r="L95" s="3"/>
      <c r="M95" s="3"/>
      <c r="N95" s="3"/>
      <c r="O95" s="3"/>
      <c r="P95" s="3"/>
      <c r="Q95" s="3"/>
      <c r="AB95" s="4"/>
      <c r="AC95" s="255"/>
      <c r="AD95" s="257"/>
      <c r="AE95" s="257"/>
      <c r="AF95" s="257"/>
      <c r="AG95" s="257"/>
      <c r="AH95" s="257"/>
      <c r="AI95" s="257"/>
      <c r="AJ95" s="257"/>
      <c r="AK95" s="257"/>
      <c r="AL95" s="255"/>
      <c r="AM95" s="255"/>
      <c r="AN95" s="255"/>
      <c r="AO95" s="255"/>
      <c r="AP95" s="6"/>
      <c r="AQ95" s="6"/>
      <c r="AR95" s="6"/>
      <c r="AS95" s="63"/>
      <c r="AT95" s="63"/>
      <c r="AU95" s="63"/>
      <c r="AV95" s="63"/>
      <c r="AW95" s="6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row>
    <row r="96" spans="1:171" s="1" customFormat="1">
      <c r="AB96" s="4"/>
      <c r="AC96" s="7"/>
      <c r="AD96" s="273" t="s">
        <v>28</v>
      </c>
      <c r="AE96" s="274"/>
      <c r="AF96" s="273" t="s">
        <v>26</v>
      </c>
      <c r="AG96" s="275"/>
      <c r="AH96" s="275"/>
      <c r="AI96" s="274"/>
      <c r="AJ96" s="273" t="s">
        <v>25</v>
      </c>
      <c r="AK96" s="274"/>
      <c r="AL96" s="7"/>
      <c r="AM96" s="7"/>
      <c r="AN96" s="7"/>
      <c r="AO96" s="7"/>
      <c r="AP96" s="4"/>
      <c r="AQ96" s="4"/>
      <c r="AR96" s="4"/>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row>
    <row r="97" spans="6:171" s="1" customFormat="1" ht="21" customHeight="1">
      <c r="J97" s="148">
        <f>I81*C74</f>
        <v>0</v>
      </c>
      <c r="K97" s="148"/>
      <c r="L97" s="148"/>
      <c r="M97" s="196" t="s">
        <v>199</v>
      </c>
      <c r="N97" s="197"/>
      <c r="O97" s="198"/>
      <c r="AB97" s="4"/>
      <c r="AC97" s="7"/>
      <c r="AD97" s="185" t="e">
        <f>CEILING(AJ97/AF97,1)</f>
        <v>#DIV/0!</v>
      </c>
      <c r="AE97" s="186"/>
      <c r="AF97" s="180">
        <f t="shared" ref="AF97" si="12">$AD$93</f>
        <v>0</v>
      </c>
      <c r="AG97" s="184"/>
      <c r="AH97" s="184"/>
      <c r="AI97" s="181"/>
      <c r="AJ97" s="180">
        <f t="shared" ref="AJ97" si="13">$AD$89</f>
        <v>0</v>
      </c>
      <c r="AK97" s="181"/>
      <c r="AL97" s="7"/>
      <c r="AM97" s="7"/>
      <c r="AN97" s="7"/>
      <c r="AO97" s="7"/>
      <c r="AP97" s="4"/>
      <c r="AQ97" s="4"/>
      <c r="AR97" s="4"/>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row>
    <row r="98" spans="6:171" s="1" customFormat="1" ht="15" customHeight="1">
      <c r="J98" s="148"/>
      <c r="K98" s="148"/>
      <c r="L98" s="148"/>
      <c r="M98" s="199"/>
      <c r="N98" s="200"/>
      <c r="O98" s="201"/>
      <c r="AB98" s="4"/>
      <c r="AC98" s="7"/>
      <c r="AD98" s="7"/>
      <c r="AE98" s="7"/>
      <c r="AF98" s="7"/>
      <c r="AG98" s="7"/>
      <c r="AH98" s="7"/>
      <c r="AI98" s="7"/>
      <c r="AJ98" s="7"/>
      <c r="AK98" s="7"/>
      <c r="AL98" s="7"/>
      <c r="AM98" s="7"/>
      <c r="AN98" s="7"/>
      <c r="AO98" s="7"/>
      <c r="AP98" s="4"/>
      <c r="AQ98" s="4"/>
      <c r="AR98" s="4"/>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row>
    <row r="99" spans="6:171" s="1" customFormat="1">
      <c r="AB99" s="4"/>
      <c r="AC99" s="7"/>
      <c r="AD99" s="177" t="s">
        <v>31</v>
      </c>
      <c r="AE99" s="178"/>
      <c r="AF99" s="178"/>
      <c r="AG99" s="178"/>
      <c r="AH99" s="178"/>
      <c r="AI99" s="178"/>
      <c r="AJ99" s="178"/>
      <c r="AK99" s="179"/>
      <c r="AL99" s="7"/>
      <c r="AM99" s="7"/>
      <c r="AN99" s="7"/>
      <c r="AO99" s="7"/>
      <c r="AP99" s="4"/>
      <c r="AQ99" s="4"/>
      <c r="AR99" s="4"/>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row>
    <row r="100" spans="6:171" s="1" customFormat="1" ht="15.75">
      <c r="AB100" s="4"/>
      <c r="AC100" s="7"/>
      <c r="AD100" s="187" t="s">
        <v>29</v>
      </c>
      <c r="AE100" s="188"/>
      <c r="AF100" s="180" t="s">
        <v>30</v>
      </c>
      <c r="AG100" s="184"/>
      <c r="AH100" s="184"/>
      <c r="AI100" s="181"/>
      <c r="AJ100" s="180" t="s">
        <v>26</v>
      </c>
      <c r="AK100" s="181"/>
      <c r="AL100" s="7"/>
      <c r="AM100" s="7"/>
      <c r="AN100" s="7"/>
      <c r="AO100" s="7"/>
      <c r="AP100" s="4"/>
      <c r="AQ100" s="4"/>
      <c r="AR100" s="4"/>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row>
    <row r="101" spans="6:171" s="1" customFormat="1" ht="26.25">
      <c r="AB101" s="4"/>
      <c r="AC101" s="7"/>
      <c r="AD101" s="182" t="e">
        <f>AJ101*AF101</f>
        <v>#DIV/0!</v>
      </c>
      <c r="AE101" s="183"/>
      <c r="AF101" s="180" t="e">
        <f t="shared" ref="AF101" si="14">$AD$97</f>
        <v>#DIV/0!</v>
      </c>
      <c r="AG101" s="184"/>
      <c r="AH101" s="184"/>
      <c r="AI101" s="181"/>
      <c r="AJ101" s="180">
        <f t="shared" ref="AJ101" si="15">$AF$97</f>
        <v>0</v>
      </c>
      <c r="AK101" s="181"/>
      <c r="AL101" s="7"/>
      <c r="AM101" s="7"/>
      <c r="AN101" s="7"/>
      <c r="AO101" s="7"/>
      <c r="AP101" s="4"/>
      <c r="AQ101" s="4"/>
      <c r="AR101" s="4"/>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row>
    <row r="102" spans="6:171" s="1" customFormat="1" ht="15" customHeight="1">
      <c r="I102" s="56"/>
      <c r="J102" s="205" t="s">
        <v>200</v>
      </c>
      <c r="K102" s="206"/>
      <c r="L102" s="206"/>
      <c r="M102" s="206"/>
      <c r="N102" s="206"/>
      <c r="O102" s="207"/>
      <c r="AB102" s="4"/>
      <c r="AC102" s="7"/>
      <c r="AD102" s="7"/>
      <c r="AE102" s="7"/>
      <c r="AF102" s="7"/>
      <c r="AG102" s="7"/>
      <c r="AH102" s="7"/>
      <c r="AI102" s="7"/>
      <c r="AJ102" s="7"/>
      <c r="AK102" s="7"/>
      <c r="AL102" s="7"/>
      <c r="AM102" s="7"/>
      <c r="AN102" s="7"/>
      <c r="AO102" s="7"/>
      <c r="AP102" s="4"/>
      <c r="AQ102" s="4"/>
      <c r="AR102" s="4"/>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row>
    <row r="103" spans="6:171" s="1" customFormat="1" ht="15" customHeight="1">
      <c r="I103" s="56"/>
      <c r="J103" s="208"/>
      <c r="K103" s="209"/>
      <c r="L103" s="209"/>
      <c r="M103" s="209"/>
      <c r="N103" s="209"/>
      <c r="O103" s="210"/>
      <c r="AB103" s="4"/>
      <c r="AC103" s="4"/>
      <c r="AD103" s="4"/>
      <c r="AE103" s="4"/>
      <c r="AF103" s="4"/>
      <c r="AG103" s="4"/>
      <c r="AH103" s="4"/>
      <c r="AI103" s="4"/>
      <c r="AJ103" s="4"/>
      <c r="AK103" s="4"/>
      <c r="AL103" s="4"/>
      <c r="AM103" s="4"/>
      <c r="AN103" s="4"/>
      <c r="AO103" s="4"/>
      <c r="AP103" s="4"/>
      <c r="AQ103" s="4"/>
      <c r="AR103" s="4"/>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row>
    <row r="104" spans="6:171" s="1" customFormat="1">
      <c r="J104" s="204" t="s">
        <v>201</v>
      </c>
      <c r="K104" s="204"/>
      <c r="L104" s="204"/>
      <c r="M104" s="204" t="s">
        <v>204</v>
      </c>
      <c r="N104" s="204"/>
      <c r="O104" s="204"/>
      <c r="AB104" s="4"/>
      <c r="AC104" s="4"/>
      <c r="AD104" s="4"/>
      <c r="AE104" s="4"/>
      <c r="AF104" s="4"/>
      <c r="AG104" s="4"/>
      <c r="AH104" s="4"/>
      <c r="AI104" s="4"/>
      <c r="AJ104" s="4"/>
      <c r="AK104" s="4"/>
      <c r="AL104" s="4"/>
      <c r="AM104" s="4"/>
      <c r="AN104" s="4"/>
      <c r="AO104" s="4"/>
      <c r="AP104" s="4"/>
      <c r="AQ104" s="4"/>
      <c r="AR104" s="4"/>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row>
    <row r="105" spans="6:171" s="1" customFormat="1">
      <c r="J105" s="204"/>
      <c r="K105" s="204"/>
      <c r="L105" s="204"/>
      <c r="M105" s="204"/>
      <c r="N105" s="204"/>
      <c r="O105" s="204"/>
      <c r="AB105" s="4"/>
      <c r="AC105" s="4"/>
      <c r="AD105" s="4"/>
      <c r="AE105" s="4"/>
      <c r="AF105" s="4"/>
      <c r="AG105" s="4"/>
      <c r="AH105" s="4"/>
      <c r="AI105" s="4"/>
      <c r="AJ105" s="4"/>
      <c r="AK105" s="4"/>
      <c r="AL105" s="4"/>
      <c r="AM105" s="4"/>
      <c r="AN105" s="4"/>
      <c r="AO105" s="4"/>
      <c r="AP105" s="4"/>
      <c r="AQ105" s="4"/>
      <c r="AR105" s="4"/>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row>
    <row r="106" spans="6:171" s="1" customFormat="1">
      <c r="F106" s="89" t="s">
        <v>233</v>
      </c>
      <c r="G106" s="87"/>
      <c r="H106" s="87"/>
      <c r="I106" s="78" t="s">
        <v>228</v>
      </c>
      <c r="J106" s="212">
        <v>1</v>
      </c>
      <c r="K106" s="211"/>
      <c r="L106" s="211"/>
      <c r="M106" s="211">
        <v>1</v>
      </c>
      <c r="N106" s="211"/>
      <c r="O106" s="211"/>
      <c r="P106" s="80" t="s">
        <v>228</v>
      </c>
      <c r="Q106" s="75"/>
      <c r="AB106" s="4"/>
      <c r="AC106" s="4"/>
      <c r="AD106" s="4"/>
      <c r="AE106" s="4"/>
      <c r="AF106" s="4"/>
      <c r="AG106" s="4"/>
      <c r="AH106" s="4"/>
      <c r="AI106" s="4"/>
      <c r="AJ106" s="4"/>
      <c r="AK106" s="4"/>
      <c r="AL106" s="4"/>
      <c r="AM106" s="4"/>
      <c r="AN106" s="4"/>
      <c r="AO106" s="4"/>
      <c r="AP106" s="4"/>
      <c r="AQ106" s="4"/>
      <c r="AR106" s="4"/>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row>
    <row r="107" spans="6:171" s="1" customFormat="1" ht="15.75" thickBot="1">
      <c r="F107" s="90"/>
      <c r="G107" s="88"/>
      <c r="H107" s="88"/>
      <c r="I107" s="79"/>
      <c r="J107" s="212"/>
      <c r="K107" s="211"/>
      <c r="L107" s="211"/>
      <c r="M107" s="211"/>
      <c r="N107" s="211"/>
      <c r="O107" s="211"/>
      <c r="P107" s="81"/>
      <c r="Q107" s="75"/>
      <c r="AB107" s="4"/>
      <c r="AC107" s="4"/>
      <c r="AD107" s="4"/>
      <c r="AE107" s="4"/>
      <c r="AF107" s="4"/>
      <c r="AG107" s="4"/>
      <c r="AH107" s="4"/>
      <c r="AI107" s="4"/>
      <c r="AJ107" s="4"/>
      <c r="AK107" s="4"/>
      <c r="AL107" s="4"/>
      <c r="AM107" s="4"/>
      <c r="AN107" s="4"/>
      <c r="AO107" s="4"/>
      <c r="AP107" s="4"/>
      <c r="AQ107" s="4"/>
      <c r="AR107" s="4"/>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row>
    <row r="108" spans="6:171" s="1" customFormat="1" ht="18.75" thickBot="1">
      <c r="J108" s="193" t="s">
        <v>203</v>
      </c>
      <c r="K108" s="193"/>
      <c r="L108" s="193"/>
      <c r="M108" s="193" t="s">
        <v>202</v>
      </c>
      <c r="N108" s="193"/>
      <c r="O108" s="193"/>
      <c r="AB108" s="4"/>
      <c r="AC108" s="4"/>
      <c r="AD108" s="4"/>
      <c r="AE108" s="4"/>
      <c r="AF108" s="4"/>
      <c r="AG108" s="276" t="s">
        <v>234</v>
      </c>
      <c r="AH108" s="277"/>
      <c r="AI108" s="277"/>
      <c r="AJ108" s="277"/>
      <c r="AK108" s="277"/>
      <c r="AL108" s="277"/>
      <c r="AM108" s="277"/>
      <c r="AN108" s="277"/>
      <c r="AO108" s="277"/>
      <c r="AP108" s="277"/>
      <c r="AQ108" s="277"/>
      <c r="AR108" s="277"/>
      <c r="AS108" s="277"/>
      <c r="AT108" s="277"/>
      <c r="AU108" s="278"/>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row>
    <row r="109" spans="6:171" s="1" customFormat="1" ht="16.5">
      <c r="J109" s="193"/>
      <c r="K109" s="193"/>
      <c r="L109" s="193"/>
      <c r="M109" s="193"/>
      <c r="N109" s="193"/>
      <c r="O109" s="193"/>
      <c r="AB109" s="4"/>
      <c r="AC109" s="4"/>
      <c r="AD109" s="4"/>
      <c r="AE109" s="4"/>
      <c r="AF109" s="4"/>
      <c r="AG109" s="279"/>
      <c r="AH109" s="280"/>
      <c r="AI109" s="280"/>
      <c r="AJ109" s="281" t="s">
        <v>235</v>
      </c>
      <c r="AK109" s="282"/>
      <c r="AL109" s="282"/>
      <c r="AM109" s="282"/>
      <c r="AN109" s="282"/>
      <c r="AO109" s="282"/>
      <c r="AP109" s="282"/>
      <c r="AQ109" s="282"/>
      <c r="AR109" s="282"/>
      <c r="AS109" s="282"/>
      <c r="AT109" s="282"/>
      <c r="AU109" s="28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row>
    <row r="110" spans="6:171" s="1" customFormat="1" ht="16.5">
      <c r="J110" s="195">
        <f>CEILING((J106*I89)*1.25,5)</f>
        <v>15</v>
      </c>
      <c r="K110" s="195"/>
      <c r="L110" s="195"/>
      <c r="M110" s="194">
        <f>(M106*H89)*1.25</f>
        <v>48</v>
      </c>
      <c r="N110" s="194"/>
      <c r="O110" s="194"/>
      <c r="AB110" s="4"/>
      <c r="AC110" s="4"/>
      <c r="AD110" s="4"/>
      <c r="AE110" s="4"/>
      <c r="AF110" s="4"/>
      <c r="AG110" s="279"/>
      <c r="AH110" s="280"/>
      <c r="AI110" s="280"/>
      <c r="AJ110" s="284" t="s">
        <v>236</v>
      </c>
      <c r="AK110" s="285"/>
      <c r="AL110" s="285"/>
      <c r="AM110" s="285"/>
      <c r="AN110" s="285"/>
      <c r="AO110" s="285"/>
      <c r="AP110" s="285"/>
      <c r="AQ110" s="285"/>
      <c r="AR110" s="285"/>
      <c r="AS110" s="285"/>
      <c r="AT110" s="285"/>
      <c r="AU110" s="286"/>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row>
    <row r="111" spans="6:171" s="1" customFormat="1" ht="16.5">
      <c r="J111" s="195"/>
      <c r="K111" s="195"/>
      <c r="L111" s="195"/>
      <c r="M111" s="194"/>
      <c r="N111" s="194"/>
      <c r="O111" s="194"/>
      <c r="AB111" s="4"/>
      <c r="AC111" s="4"/>
      <c r="AD111" s="4"/>
      <c r="AE111" s="4"/>
      <c r="AF111" s="4"/>
      <c r="AG111" s="279"/>
      <c r="AH111" s="280"/>
      <c r="AI111" s="280"/>
      <c r="AJ111" s="287" t="s">
        <v>237</v>
      </c>
      <c r="AK111" s="288"/>
      <c r="AL111" s="288"/>
      <c r="AM111" s="289"/>
      <c r="AN111" s="288" t="s">
        <v>238</v>
      </c>
      <c r="AO111" s="288"/>
      <c r="AP111" s="289"/>
      <c r="AQ111" s="288" t="s">
        <v>239</v>
      </c>
      <c r="AR111" s="288"/>
      <c r="AS111" s="289"/>
      <c r="AT111" s="288" t="s">
        <v>240</v>
      </c>
      <c r="AU111" s="290"/>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row>
    <row r="112" spans="6:171" s="1" customFormat="1" ht="17.25" thickBot="1">
      <c r="AB112" s="4"/>
      <c r="AC112" s="4"/>
      <c r="AD112" s="4"/>
      <c r="AE112" s="4"/>
      <c r="AF112" s="4"/>
      <c r="AG112" s="279"/>
      <c r="AH112" s="280"/>
      <c r="AI112" s="280"/>
      <c r="AJ112" s="291">
        <f>(AT112/AQ112)/AN112</f>
        <v>0</v>
      </c>
      <c r="AK112" s="292"/>
      <c r="AL112" s="293"/>
      <c r="AM112" s="294" t="s">
        <v>241</v>
      </c>
      <c r="AN112" s="295">
        <v>0.9</v>
      </c>
      <c r="AO112" s="295"/>
      <c r="AP112" s="294" t="s">
        <v>242</v>
      </c>
      <c r="AQ112" s="296">
        <f t="shared" ref="AQ112:AR112" si="16">$C$78</f>
        <v>5.5</v>
      </c>
      <c r="AR112" s="296"/>
      <c r="AS112" s="294" t="s">
        <v>242</v>
      </c>
      <c r="AT112" s="295">
        <f t="shared" ref="AT112:AU112" si="17">$C$47</f>
        <v>0</v>
      </c>
      <c r="AU112" s="297"/>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row>
    <row r="113" spans="1:171" s="1" customFormat="1" ht="16.5">
      <c r="AB113" s="4"/>
      <c r="AC113" s="4"/>
      <c r="AD113" s="4"/>
      <c r="AE113" s="4"/>
      <c r="AF113" s="4"/>
      <c r="AG113" s="279"/>
      <c r="AH113" s="298"/>
      <c r="AI113" s="298"/>
      <c r="AJ113" s="298"/>
      <c r="AK113" s="298"/>
      <c r="AL113" s="298"/>
      <c r="AM113" s="299" t="s">
        <v>243</v>
      </c>
      <c r="AN113" s="300"/>
      <c r="AO113" s="300"/>
      <c r="AP113" s="300"/>
      <c r="AQ113" s="300"/>
      <c r="AR113" s="300"/>
      <c r="AS113" s="300"/>
      <c r="AT113" s="300"/>
      <c r="AU113" s="301"/>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row>
    <row r="114" spans="1:171" s="1" customFormat="1" ht="18.75">
      <c r="F114" s="57" t="s">
        <v>206</v>
      </c>
      <c r="G114" s="60">
        <f>$J$97</f>
        <v>0</v>
      </c>
      <c r="H114" s="202" t="s">
        <v>205</v>
      </c>
      <c r="I114" s="202"/>
      <c r="J114" s="202"/>
      <c r="K114" s="202"/>
      <c r="L114" s="202"/>
      <c r="M114" s="202"/>
      <c r="N114" s="202"/>
      <c r="O114" s="202"/>
      <c r="P114" s="202"/>
      <c r="AB114" s="4"/>
      <c r="AC114" s="4"/>
      <c r="AD114" s="4"/>
      <c r="AE114" s="4"/>
      <c r="AF114" s="4"/>
      <c r="AG114" s="279"/>
      <c r="AH114" s="298"/>
      <c r="AI114" s="298"/>
      <c r="AJ114" s="298"/>
      <c r="AK114" s="298"/>
      <c r="AL114" s="298"/>
      <c r="AM114" s="302" t="s">
        <v>244</v>
      </c>
      <c r="AN114" s="303"/>
      <c r="AO114" s="303"/>
      <c r="AP114" s="303"/>
      <c r="AQ114" s="303"/>
      <c r="AR114" s="303"/>
      <c r="AS114" s="303"/>
      <c r="AT114" s="303"/>
      <c r="AU114" s="304"/>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row>
    <row r="115" spans="1:171" s="1" customFormat="1" ht="16.5">
      <c r="AB115" s="4"/>
      <c r="AC115" s="4"/>
      <c r="AD115" s="4"/>
      <c r="AE115" s="4"/>
      <c r="AF115" s="4"/>
      <c r="AG115" s="279"/>
      <c r="AH115" s="280"/>
      <c r="AI115" s="280"/>
      <c r="AJ115" s="280"/>
      <c r="AK115" s="305"/>
      <c r="AL115" s="305"/>
      <c r="AM115" s="306" t="s">
        <v>245</v>
      </c>
      <c r="AN115" s="307"/>
      <c r="AO115" s="307"/>
      <c r="AP115" s="289"/>
      <c r="AQ115" s="288" t="s">
        <v>246</v>
      </c>
      <c r="AR115" s="288"/>
      <c r="AS115" s="289"/>
      <c r="AT115" s="288" t="s">
        <v>237</v>
      </c>
      <c r="AU115" s="290"/>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row>
    <row r="116" spans="1:171" s="1" customFormat="1" ht="19.5" thickBot="1">
      <c r="D116" s="57" t="s">
        <v>208</v>
      </c>
      <c r="E116" s="59">
        <f>$M$110</f>
        <v>48</v>
      </c>
      <c r="F116" s="57" t="s">
        <v>207</v>
      </c>
      <c r="G116" s="58">
        <f>$J$110</f>
        <v>15</v>
      </c>
      <c r="H116" s="202" t="s">
        <v>209</v>
      </c>
      <c r="I116" s="202"/>
      <c r="J116" s="202"/>
      <c r="K116" s="202"/>
      <c r="L116" s="202"/>
      <c r="M116" s="202"/>
      <c r="N116" s="202"/>
      <c r="O116" s="202"/>
      <c r="P116" s="202"/>
      <c r="AB116" s="4"/>
      <c r="AC116" s="4"/>
      <c r="AD116" s="4"/>
      <c r="AE116" s="4"/>
      <c r="AF116" s="4"/>
      <c r="AG116" s="279"/>
      <c r="AH116" s="280"/>
      <c r="AI116" s="280"/>
      <c r="AJ116" s="280"/>
      <c r="AK116" s="308"/>
      <c r="AL116" s="308"/>
      <c r="AM116" s="309">
        <f>CEILING(AT116/AQ116,1)</f>
        <v>0</v>
      </c>
      <c r="AN116" s="310"/>
      <c r="AO116" s="310"/>
      <c r="AP116" s="294" t="s">
        <v>241</v>
      </c>
      <c r="AQ116" s="296">
        <f t="shared" ref="AQ116:AR116" si="18">$C$74</f>
        <v>250</v>
      </c>
      <c r="AR116" s="296"/>
      <c r="AS116" s="294" t="s">
        <v>242</v>
      </c>
      <c r="AT116" s="311">
        <f t="shared" ref="AT116:AU116" si="19">$AJ$112</f>
        <v>0</v>
      </c>
      <c r="AU116" s="312"/>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row>
    <row r="117" spans="1:171" s="1" customFormat="1" ht="16.5">
      <c r="AB117" s="4"/>
      <c r="AC117" s="4"/>
      <c r="AD117" s="4"/>
      <c r="AE117" s="4"/>
      <c r="AF117" s="4"/>
      <c r="AG117" s="279"/>
      <c r="AH117" s="280"/>
      <c r="AI117" s="280"/>
      <c r="AJ117" s="280"/>
      <c r="AK117" s="280"/>
      <c r="AL117" s="280"/>
      <c r="AM117" s="313"/>
      <c r="AN117" s="314"/>
      <c r="AO117" s="314"/>
      <c r="AP117" s="314"/>
      <c r="AQ117" s="314"/>
      <c r="AR117" s="314"/>
      <c r="AS117" s="314"/>
      <c r="AT117" s="314"/>
      <c r="AU117" s="315"/>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row>
    <row r="118" spans="1:171" s="1" customFormat="1" ht="16.5">
      <c r="A118" s="3"/>
      <c r="B118" s="3"/>
      <c r="C118" s="3"/>
      <c r="D118" s="3"/>
      <c r="E118" s="3"/>
      <c r="F118" s="3"/>
      <c r="G118" s="3"/>
      <c r="H118" s="3"/>
      <c r="I118" s="3"/>
      <c r="J118" s="3"/>
      <c r="K118" s="3"/>
      <c r="L118" s="3"/>
      <c r="M118" s="3"/>
      <c r="N118" s="3"/>
      <c r="O118" s="3"/>
      <c r="P118" s="3"/>
      <c r="Q118" s="3"/>
      <c r="AB118" s="4"/>
      <c r="AC118" s="4"/>
      <c r="AD118" s="4"/>
      <c r="AE118" s="4"/>
      <c r="AF118" s="4"/>
      <c r="AG118" s="279"/>
      <c r="AH118" s="280"/>
      <c r="AI118" s="280"/>
      <c r="AJ118" s="280"/>
      <c r="AK118" s="280"/>
      <c r="AL118" s="280"/>
      <c r="AM118" s="316"/>
      <c r="AN118" s="317"/>
      <c r="AO118" s="317"/>
      <c r="AP118" s="317"/>
      <c r="AQ118" s="317"/>
      <c r="AR118" s="317"/>
      <c r="AS118" s="317"/>
      <c r="AT118" s="317"/>
      <c r="AU118" s="318"/>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row>
    <row r="119" spans="1:171" s="1" customFormat="1" ht="16.5">
      <c r="A119" s="3"/>
      <c r="B119" s="3"/>
      <c r="C119" s="3"/>
      <c r="D119" s="3"/>
      <c r="E119" s="3"/>
      <c r="F119" s="3"/>
      <c r="G119" s="3"/>
      <c r="H119" s="3"/>
      <c r="I119" s="3"/>
      <c r="J119" s="3"/>
      <c r="K119" s="3"/>
      <c r="L119" s="3"/>
      <c r="M119" s="3"/>
      <c r="N119" s="3"/>
      <c r="O119" s="3"/>
      <c r="P119" s="3"/>
      <c r="Q119" s="3"/>
      <c r="AB119" s="4"/>
      <c r="AC119" s="4"/>
      <c r="AD119" s="4"/>
      <c r="AE119" s="4"/>
      <c r="AF119" s="4"/>
      <c r="AG119" s="279"/>
      <c r="AH119" s="280"/>
      <c r="AI119" s="280"/>
      <c r="AJ119" s="280"/>
      <c r="AK119" s="280"/>
      <c r="AL119" s="280"/>
      <c r="AM119" s="306"/>
      <c r="AN119" s="307"/>
      <c r="AO119" s="307"/>
      <c r="AP119" s="319"/>
      <c r="AQ119" s="307"/>
      <c r="AR119" s="307"/>
      <c r="AS119" s="319"/>
      <c r="AT119" s="307"/>
      <c r="AU119" s="320"/>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row>
    <row r="120" spans="1:171" s="1" customFormat="1" ht="17.25" thickBot="1">
      <c r="AB120" s="4"/>
      <c r="AC120" s="4"/>
      <c r="AD120" s="4"/>
      <c r="AE120" s="4"/>
      <c r="AF120" s="4"/>
      <c r="AG120" s="279"/>
      <c r="AH120" s="280"/>
      <c r="AI120" s="280"/>
      <c r="AJ120" s="280"/>
      <c r="AK120" s="280"/>
      <c r="AL120" s="280"/>
      <c r="AM120" s="309"/>
      <c r="AN120" s="310"/>
      <c r="AO120" s="310"/>
      <c r="AP120" s="294"/>
      <c r="AQ120" s="296"/>
      <c r="AR120" s="296"/>
      <c r="AS120" s="294"/>
      <c r="AT120" s="321"/>
      <c r="AU120" s="322"/>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row>
    <row r="121" spans="1:171" s="1" customFormat="1" ht="17.25" thickBot="1">
      <c r="B121" s="137" t="s">
        <v>225</v>
      </c>
      <c r="C121" s="137"/>
      <c r="D121" s="137"/>
      <c r="E121" s="137"/>
      <c r="F121" s="137"/>
      <c r="G121" s="137"/>
      <c r="H121" s="137"/>
      <c r="J121" s="106" t="s">
        <v>210</v>
      </c>
      <c r="K121" s="107"/>
      <c r="L121" s="107"/>
      <c r="M121" s="107"/>
      <c r="N121" s="107"/>
      <c r="O121" s="108"/>
      <c r="AB121" s="4"/>
      <c r="AC121" s="4"/>
      <c r="AD121" s="4"/>
      <c r="AE121" s="4"/>
      <c r="AF121" s="4"/>
      <c r="AG121" s="279"/>
      <c r="AH121" s="280"/>
      <c r="AI121" s="280"/>
      <c r="AJ121" s="280"/>
      <c r="AK121" s="280"/>
      <c r="AL121" s="280"/>
      <c r="AM121" s="281"/>
      <c r="AN121" s="282"/>
      <c r="AO121" s="282"/>
      <c r="AP121" s="282"/>
      <c r="AQ121" s="282"/>
      <c r="AR121" s="282"/>
      <c r="AS121" s="282"/>
      <c r="AT121" s="282"/>
      <c r="AU121" s="28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row>
    <row r="122" spans="1:171" s="1" customFormat="1" ht="17.25" thickBot="1">
      <c r="B122" s="137"/>
      <c r="C122" s="137"/>
      <c r="D122" s="137"/>
      <c r="E122" s="137"/>
      <c r="F122" s="137"/>
      <c r="G122" s="137"/>
      <c r="H122" s="137"/>
      <c r="J122" s="109"/>
      <c r="K122" s="110"/>
      <c r="L122" s="110"/>
      <c r="M122" s="110"/>
      <c r="N122" s="110"/>
      <c r="O122" s="111"/>
      <c r="AB122" s="4"/>
      <c r="AC122" s="4"/>
      <c r="AD122" s="4"/>
      <c r="AE122" s="4"/>
      <c r="AF122" s="4"/>
      <c r="AG122" s="279"/>
      <c r="AH122" s="280"/>
      <c r="AI122" s="323">
        <f>AM124*AM120</f>
        <v>0</v>
      </c>
      <c r="AJ122" s="324"/>
      <c r="AK122" s="280"/>
      <c r="AL122" s="280"/>
      <c r="AM122" s="316"/>
      <c r="AN122" s="317"/>
      <c r="AO122" s="317"/>
      <c r="AP122" s="317"/>
      <c r="AQ122" s="317"/>
      <c r="AR122" s="317"/>
      <c r="AS122" s="317"/>
      <c r="AT122" s="317"/>
      <c r="AU122" s="318"/>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row>
    <row r="123" spans="1:171" s="1" customFormat="1" ht="17.25" thickBot="1">
      <c r="B123" s="137"/>
      <c r="C123" s="137"/>
      <c r="D123" s="137"/>
      <c r="E123" s="137"/>
      <c r="F123" s="137"/>
      <c r="G123" s="137"/>
      <c r="H123" s="137"/>
      <c r="AB123" s="4"/>
      <c r="AC123" s="4"/>
      <c r="AD123" s="4"/>
      <c r="AE123" s="4"/>
      <c r="AF123" s="4"/>
      <c r="AG123" s="279"/>
      <c r="AH123" s="280"/>
      <c r="AI123" s="280"/>
      <c r="AJ123" s="280"/>
      <c r="AK123" s="298"/>
      <c r="AL123" s="298"/>
      <c r="AM123" s="306"/>
      <c r="AN123" s="307"/>
      <c r="AO123" s="307"/>
      <c r="AP123" s="319"/>
      <c r="AQ123" s="307"/>
      <c r="AR123" s="307"/>
      <c r="AS123" s="319"/>
      <c r="AT123" s="307"/>
      <c r="AU123" s="320"/>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row>
    <row r="124" spans="1:171" s="1" customFormat="1" ht="18.75" thickBot="1">
      <c r="B124" s="137"/>
      <c r="C124" s="137"/>
      <c r="D124" s="137"/>
      <c r="E124" s="137"/>
      <c r="F124" s="137"/>
      <c r="G124" s="137"/>
      <c r="H124" s="137"/>
      <c r="I124" s="82" t="s">
        <v>228</v>
      </c>
      <c r="J124" s="118">
        <v>1000</v>
      </c>
      <c r="K124" s="119"/>
      <c r="L124" s="120"/>
      <c r="M124" s="112" t="s">
        <v>211</v>
      </c>
      <c r="N124" s="113"/>
      <c r="O124" s="114"/>
      <c r="AB124" s="4"/>
      <c r="AC124" s="4"/>
      <c r="AD124" s="4"/>
      <c r="AE124" s="4"/>
      <c r="AF124" s="4"/>
      <c r="AG124" s="325"/>
      <c r="AH124" s="326"/>
      <c r="AI124" s="326"/>
      <c r="AJ124" s="326"/>
      <c r="AK124" s="327"/>
      <c r="AL124" s="327"/>
      <c r="AM124" s="328"/>
      <c r="AN124" s="329"/>
      <c r="AO124" s="329"/>
      <c r="AP124" s="294"/>
      <c r="AQ124" s="310"/>
      <c r="AR124" s="295"/>
      <c r="AS124" s="294"/>
      <c r="AT124" s="310"/>
      <c r="AU124" s="297"/>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row>
    <row r="125" spans="1:171" s="1" customFormat="1" ht="17.25" thickBot="1">
      <c r="I125" s="83"/>
      <c r="J125" s="121"/>
      <c r="K125" s="122"/>
      <c r="L125" s="123"/>
      <c r="M125" s="115"/>
      <c r="N125" s="116"/>
      <c r="O125" s="117"/>
      <c r="AB125" s="4"/>
      <c r="AC125" s="4"/>
      <c r="AD125" s="4"/>
      <c r="AE125" s="4"/>
      <c r="AF125" s="4"/>
      <c r="AG125" s="280"/>
      <c r="AH125" s="280"/>
      <c r="AI125" s="280"/>
      <c r="AJ125" s="280"/>
      <c r="AK125" s="280"/>
      <c r="AL125" s="280"/>
      <c r="AM125" s="280"/>
      <c r="AN125" s="280"/>
      <c r="AO125" s="280"/>
      <c r="AP125" s="280"/>
      <c r="AQ125" s="280"/>
      <c r="AR125" s="280"/>
      <c r="AS125" s="280"/>
      <c r="AT125" s="280"/>
      <c r="AU125" s="280"/>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row>
    <row r="126" spans="1:171" s="1" customFormat="1" ht="15" customHeight="1" thickBot="1">
      <c r="B126" s="93" t="s">
        <v>213</v>
      </c>
      <c r="C126" s="94"/>
      <c r="D126" s="94"/>
      <c r="E126" s="95"/>
      <c r="F126" s="93" t="s">
        <v>226</v>
      </c>
      <c r="G126" s="94"/>
      <c r="H126" s="95"/>
      <c r="AB126" s="4"/>
      <c r="AC126" s="4"/>
      <c r="AD126" s="4"/>
      <c r="AE126" s="4"/>
      <c r="AF126" s="4"/>
      <c r="AG126" s="276" t="s">
        <v>249</v>
      </c>
      <c r="AH126" s="277"/>
      <c r="AI126" s="277"/>
      <c r="AJ126" s="277"/>
      <c r="AK126" s="277"/>
      <c r="AL126" s="277"/>
      <c r="AM126" s="277"/>
      <c r="AN126" s="277"/>
      <c r="AO126" s="277"/>
      <c r="AP126" s="277"/>
      <c r="AQ126" s="277"/>
      <c r="AR126" s="277"/>
      <c r="AS126" s="277"/>
      <c r="AT126" s="277"/>
      <c r="AU126" s="278"/>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row>
    <row r="127" spans="1:171" s="1" customFormat="1" ht="15.75" customHeight="1" thickBot="1">
      <c r="B127" s="96"/>
      <c r="C127" s="97"/>
      <c r="D127" s="97"/>
      <c r="E127" s="98"/>
      <c r="F127" s="96"/>
      <c r="G127" s="97"/>
      <c r="H127" s="98"/>
      <c r="AB127" s="4"/>
      <c r="AC127" s="4"/>
      <c r="AD127" s="4"/>
      <c r="AE127" s="4"/>
      <c r="AF127" s="4"/>
      <c r="AG127" s="279"/>
      <c r="AH127" s="280"/>
      <c r="AI127" s="280"/>
      <c r="AJ127" s="313" t="s">
        <v>235</v>
      </c>
      <c r="AK127" s="314"/>
      <c r="AL127" s="314"/>
      <c r="AM127" s="314"/>
      <c r="AN127" s="314"/>
      <c r="AO127" s="314"/>
      <c r="AP127" s="314"/>
      <c r="AQ127" s="314"/>
      <c r="AR127" s="314"/>
      <c r="AS127" s="314"/>
      <c r="AT127" s="314"/>
      <c r="AU127" s="315"/>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row>
    <row r="128" spans="1:171" s="1" customFormat="1" ht="16.5">
      <c r="B128" s="99">
        <f t="shared" ref="B128" si="20">$AX$14</f>
        <v>15</v>
      </c>
      <c r="C128" s="100"/>
      <c r="D128" s="100"/>
      <c r="E128" s="101"/>
      <c r="F128" s="128" t="str">
        <f t="shared" ref="F128" si="21">$AX$16</f>
        <v>4 mm</v>
      </c>
      <c r="G128" s="129"/>
      <c r="H128" s="130"/>
      <c r="I128" s="124" t="s">
        <v>224</v>
      </c>
      <c r="J128" s="124"/>
      <c r="K128" s="124"/>
      <c r="L128" s="124"/>
      <c r="M128" s="124"/>
      <c r="N128" s="124"/>
      <c r="O128" s="124"/>
      <c r="P128" s="125"/>
      <c r="AB128" s="4"/>
      <c r="AC128" s="4"/>
      <c r="AD128" s="4"/>
      <c r="AE128" s="4"/>
      <c r="AF128" s="4"/>
      <c r="AG128" s="279"/>
      <c r="AH128" s="280"/>
      <c r="AI128" s="280"/>
      <c r="AJ128" s="284" t="s">
        <v>250</v>
      </c>
      <c r="AK128" s="285"/>
      <c r="AL128" s="285"/>
      <c r="AM128" s="285"/>
      <c r="AN128" s="285"/>
      <c r="AO128" s="285"/>
      <c r="AP128" s="285"/>
      <c r="AQ128" s="285"/>
      <c r="AR128" s="285"/>
      <c r="AS128" s="285"/>
      <c r="AT128" s="285"/>
      <c r="AU128" s="286"/>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row>
    <row r="129" spans="1:171" s="1" customFormat="1" ht="17.25" thickBot="1">
      <c r="B129" s="102"/>
      <c r="C129" s="103"/>
      <c r="D129" s="103"/>
      <c r="E129" s="104"/>
      <c r="F129" s="131"/>
      <c r="G129" s="132"/>
      <c r="H129" s="133"/>
      <c r="I129" s="126"/>
      <c r="J129" s="126"/>
      <c r="K129" s="126"/>
      <c r="L129" s="126"/>
      <c r="M129" s="126"/>
      <c r="N129" s="126"/>
      <c r="O129" s="126"/>
      <c r="P129" s="127"/>
      <c r="AB129" s="4"/>
      <c r="AC129" s="4"/>
      <c r="AD129" s="4"/>
      <c r="AE129" s="4"/>
      <c r="AF129" s="4"/>
      <c r="AG129" s="279"/>
      <c r="AH129" s="280"/>
      <c r="AI129" s="280"/>
      <c r="AJ129" s="287" t="s">
        <v>251</v>
      </c>
      <c r="AK129" s="288"/>
      <c r="AL129" s="288"/>
      <c r="AM129" s="289"/>
      <c r="AN129" s="288" t="s">
        <v>252</v>
      </c>
      <c r="AO129" s="288"/>
      <c r="AP129" s="289"/>
      <c r="AQ129" s="288" t="s">
        <v>253</v>
      </c>
      <c r="AR129" s="288"/>
      <c r="AS129" s="289"/>
      <c r="AT129" s="288" t="s">
        <v>240</v>
      </c>
      <c r="AU129" s="290"/>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row>
    <row r="130" spans="1:171" s="3" customFormat="1" ht="15" customHeight="1" thickBot="1">
      <c r="A130" s="61"/>
      <c r="B130" s="61"/>
      <c r="C130" s="61"/>
      <c r="D130" s="61"/>
      <c r="E130" s="61"/>
      <c r="F130" s="61"/>
      <c r="G130" s="61"/>
      <c r="H130" s="61"/>
      <c r="I130" s="61"/>
      <c r="J130" s="61"/>
      <c r="K130" s="61"/>
      <c r="L130" s="61"/>
      <c r="M130" s="61"/>
      <c r="N130" s="61"/>
      <c r="O130" s="61"/>
      <c r="P130" s="61"/>
      <c r="Q130" s="61"/>
      <c r="R130" s="1"/>
      <c r="S130" s="1"/>
      <c r="T130" s="1"/>
      <c r="U130" s="1"/>
      <c r="V130" s="1"/>
      <c r="W130" s="1"/>
      <c r="X130" s="1"/>
      <c r="Y130" s="1"/>
      <c r="Z130" s="1"/>
      <c r="AA130" s="1"/>
      <c r="AB130" s="4"/>
      <c r="AC130" s="4"/>
      <c r="AD130" s="4"/>
      <c r="AE130" s="4"/>
      <c r="AF130" s="4"/>
      <c r="AG130" s="279"/>
      <c r="AH130" s="280"/>
      <c r="AI130" s="280"/>
      <c r="AJ130" s="309">
        <f>(AT130/AQ130)+AN130</f>
        <v>0</v>
      </c>
      <c r="AK130" s="310"/>
      <c r="AL130" s="310"/>
      <c r="AM130" s="294" t="s">
        <v>241</v>
      </c>
      <c r="AN130" s="296">
        <f t="shared" ref="AN130" si="22">$H$29</f>
        <v>0</v>
      </c>
      <c r="AO130" s="296"/>
      <c r="AP130" s="294" t="s">
        <v>254</v>
      </c>
      <c r="AQ130" s="296">
        <v>0.85</v>
      </c>
      <c r="AR130" s="296"/>
      <c r="AS130" s="294" t="s">
        <v>242</v>
      </c>
      <c r="AT130" s="295">
        <f t="shared" ref="AT130:AU130" si="23">$C$47</f>
        <v>0</v>
      </c>
      <c r="AU130" s="297"/>
    </row>
    <row r="131" spans="1:171" s="3" customFormat="1" ht="15.75" customHeight="1">
      <c r="A131" s="61"/>
      <c r="B131" s="93" t="s">
        <v>213</v>
      </c>
      <c r="C131" s="94"/>
      <c r="D131" s="94"/>
      <c r="E131" s="95"/>
      <c r="F131" s="93" t="s">
        <v>226</v>
      </c>
      <c r="G131" s="94"/>
      <c r="H131" s="95"/>
      <c r="I131" s="61"/>
      <c r="J131" s="61"/>
      <c r="K131" s="61"/>
      <c r="L131" s="61"/>
      <c r="M131" s="61"/>
      <c r="N131" s="61"/>
      <c r="O131" s="61"/>
      <c r="P131" s="61"/>
      <c r="Q131" s="61"/>
      <c r="R131" s="1"/>
      <c r="S131" s="1"/>
      <c r="T131" s="1"/>
      <c r="U131" s="1"/>
      <c r="V131" s="1"/>
      <c r="W131" s="1"/>
      <c r="X131" s="1"/>
      <c r="Y131" s="1"/>
      <c r="Z131" s="1"/>
      <c r="AA131" s="1"/>
      <c r="AB131" s="4"/>
      <c r="AC131" s="4"/>
      <c r="AD131" s="4"/>
      <c r="AE131" s="4"/>
      <c r="AF131" s="4"/>
      <c r="AG131" s="281" t="s">
        <v>243</v>
      </c>
      <c r="AH131" s="282"/>
      <c r="AI131" s="282"/>
      <c r="AJ131" s="282"/>
      <c r="AK131" s="282"/>
      <c r="AL131" s="282"/>
      <c r="AM131" s="282"/>
      <c r="AN131" s="282"/>
      <c r="AO131" s="282"/>
      <c r="AP131" s="282"/>
      <c r="AQ131" s="282"/>
      <c r="AR131" s="282"/>
      <c r="AS131" s="282"/>
      <c r="AT131" s="282"/>
      <c r="AU131" s="283"/>
    </row>
    <row r="132" spans="1:171" s="3" customFormat="1" ht="15" customHeight="1" thickBot="1">
      <c r="A132" s="1"/>
      <c r="B132" s="96"/>
      <c r="C132" s="97"/>
      <c r="D132" s="97"/>
      <c r="E132" s="98"/>
      <c r="F132" s="96"/>
      <c r="G132" s="97"/>
      <c r="H132" s="98"/>
      <c r="I132" s="61"/>
      <c r="J132" s="61"/>
      <c r="K132" s="61"/>
      <c r="L132" s="61"/>
      <c r="M132" s="61"/>
      <c r="N132" s="61"/>
      <c r="O132" s="61"/>
      <c r="P132" s="61"/>
      <c r="Q132" s="1"/>
      <c r="R132" s="1"/>
      <c r="S132" s="1"/>
      <c r="T132" s="1"/>
      <c r="U132" s="1"/>
      <c r="V132" s="1"/>
      <c r="W132" s="1"/>
      <c r="X132" s="1"/>
      <c r="Y132" s="1"/>
      <c r="Z132" s="1"/>
      <c r="AA132" s="1"/>
      <c r="AB132" s="4"/>
      <c r="AC132" s="4"/>
      <c r="AD132" s="4"/>
      <c r="AE132" s="4"/>
      <c r="AF132" s="4"/>
      <c r="AG132" s="284" t="s">
        <v>255</v>
      </c>
      <c r="AH132" s="285"/>
      <c r="AI132" s="285"/>
      <c r="AJ132" s="285"/>
      <c r="AK132" s="285"/>
      <c r="AL132" s="285"/>
      <c r="AM132" s="285"/>
      <c r="AN132" s="285"/>
      <c r="AO132" s="285"/>
      <c r="AP132" s="285"/>
      <c r="AQ132" s="285"/>
      <c r="AR132" s="285"/>
      <c r="AS132" s="285"/>
      <c r="AT132" s="285"/>
      <c r="AU132" s="286"/>
    </row>
    <row r="133" spans="1:171" s="3" customFormat="1" ht="15" customHeight="1">
      <c r="A133" s="1"/>
      <c r="B133" s="105">
        <f>$AX$20</f>
        <v>55</v>
      </c>
      <c r="C133" s="100"/>
      <c r="D133" s="100"/>
      <c r="E133" s="101"/>
      <c r="F133" s="134" t="str">
        <f>$AX$22</f>
        <v>16 mm</v>
      </c>
      <c r="G133" s="135"/>
      <c r="H133" s="136"/>
      <c r="I133" s="124" t="s">
        <v>212</v>
      </c>
      <c r="J133" s="124"/>
      <c r="K133" s="124"/>
      <c r="L133" s="124"/>
      <c r="M133" s="124"/>
      <c r="N133" s="124"/>
      <c r="O133" s="124"/>
      <c r="P133" s="125"/>
      <c r="Q133" s="1"/>
      <c r="R133" s="1"/>
      <c r="S133" s="1"/>
      <c r="T133" s="1"/>
      <c r="U133" s="1"/>
      <c r="V133" s="1"/>
      <c r="W133" s="1"/>
      <c r="X133" s="1"/>
      <c r="Y133" s="1"/>
      <c r="Z133" s="1"/>
      <c r="AA133" s="1"/>
      <c r="AB133" s="4"/>
      <c r="AC133" s="4"/>
      <c r="AD133" s="4"/>
      <c r="AE133" s="4"/>
      <c r="AF133" s="4"/>
      <c r="AG133" s="287" t="s">
        <v>256</v>
      </c>
      <c r="AH133" s="288"/>
      <c r="AI133" s="288"/>
      <c r="AJ133" s="289"/>
      <c r="AK133" s="288" t="s">
        <v>257</v>
      </c>
      <c r="AL133" s="288"/>
      <c r="AM133" s="289"/>
      <c r="AN133" s="288" t="s">
        <v>258</v>
      </c>
      <c r="AO133" s="288"/>
      <c r="AP133" s="289"/>
      <c r="AQ133" s="288" t="s">
        <v>259</v>
      </c>
      <c r="AR133" s="288"/>
      <c r="AS133" s="289"/>
      <c r="AT133" s="288" t="s">
        <v>251</v>
      </c>
      <c r="AU133" s="290"/>
    </row>
    <row r="134" spans="1:171" s="3" customFormat="1" ht="15" customHeight="1" thickBot="1">
      <c r="A134" s="1"/>
      <c r="B134" s="102"/>
      <c r="C134" s="103"/>
      <c r="D134" s="103"/>
      <c r="E134" s="104"/>
      <c r="F134" s="131"/>
      <c r="G134" s="132"/>
      <c r="H134" s="133"/>
      <c r="I134" s="126"/>
      <c r="J134" s="126"/>
      <c r="K134" s="126"/>
      <c r="L134" s="126"/>
      <c r="M134" s="126"/>
      <c r="N134" s="126"/>
      <c r="O134" s="126"/>
      <c r="P134" s="127"/>
      <c r="Q134" s="1"/>
      <c r="R134" s="1"/>
      <c r="S134" s="1"/>
      <c r="T134" s="1"/>
      <c r="U134" s="1"/>
      <c r="V134" s="1"/>
      <c r="W134" s="1"/>
      <c r="X134" s="1"/>
      <c r="Y134" s="1"/>
      <c r="Z134" s="1"/>
      <c r="AA134" s="1"/>
      <c r="AB134" s="4"/>
      <c r="AC134" s="4"/>
      <c r="AD134" s="4"/>
      <c r="AE134" s="4"/>
      <c r="AF134" s="4"/>
      <c r="AG134" s="309">
        <f>(AT134*AQ134*AN134)/AK134</f>
        <v>0</v>
      </c>
      <c r="AH134" s="310"/>
      <c r="AI134" s="310"/>
      <c r="AJ134" s="294" t="s">
        <v>241</v>
      </c>
      <c r="AK134" s="330">
        <f t="shared" ref="AK134:AL134" si="24">$C$57</f>
        <v>0.5</v>
      </c>
      <c r="AL134" s="296"/>
      <c r="AM134" s="294" t="s">
        <v>242</v>
      </c>
      <c r="AN134" s="296">
        <v>1</v>
      </c>
      <c r="AO134" s="296"/>
      <c r="AP134" s="294" t="s">
        <v>260</v>
      </c>
      <c r="AQ134" s="296">
        <f t="shared" ref="AQ134:AR134" si="25">$C$55</f>
        <v>1</v>
      </c>
      <c r="AR134" s="296"/>
      <c r="AS134" s="294" t="s">
        <v>260</v>
      </c>
      <c r="AT134" s="311">
        <f t="shared" ref="AT134:AU134" si="26">$AJ$130</f>
        <v>0</v>
      </c>
      <c r="AU134" s="312"/>
    </row>
    <row r="135" spans="1:171" s="3" customFormat="1" ht="16.5">
      <c r="A135" s="1"/>
      <c r="B135" s="61"/>
      <c r="C135" s="61"/>
      <c r="D135" s="61"/>
      <c r="E135" s="61"/>
      <c r="F135" s="61"/>
      <c r="G135" s="61"/>
      <c r="H135" s="61"/>
      <c r="I135" s="61"/>
      <c r="J135" s="61"/>
      <c r="K135" s="61"/>
      <c r="L135" s="61"/>
      <c r="M135" s="61"/>
      <c r="N135" s="61"/>
      <c r="O135" s="61"/>
      <c r="P135" s="61"/>
      <c r="Q135" s="61"/>
      <c r="R135" s="1"/>
      <c r="S135" s="1"/>
      <c r="T135" s="1"/>
      <c r="U135" s="1"/>
      <c r="V135" s="1"/>
      <c r="W135" s="1"/>
      <c r="X135" s="1"/>
      <c r="Y135" s="1"/>
      <c r="Z135" s="1"/>
      <c r="AA135" s="1"/>
      <c r="AB135" s="4"/>
      <c r="AC135" s="4"/>
      <c r="AD135" s="4"/>
      <c r="AE135" s="4"/>
      <c r="AF135" s="4"/>
      <c r="AG135" s="279"/>
      <c r="AH135" s="280"/>
      <c r="AI135" s="280"/>
      <c r="AJ135" s="280"/>
      <c r="AK135" s="280"/>
      <c r="AL135" s="280"/>
      <c r="AM135" s="281" t="s">
        <v>247</v>
      </c>
      <c r="AN135" s="282"/>
      <c r="AO135" s="282"/>
      <c r="AP135" s="282"/>
      <c r="AQ135" s="282"/>
      <c r="AR135" s="282"/>
      <c r="AS135" s="282"/>
      <c r="AT135" s="282"/>
      <c r="AU135" s="283"/>
    </row>
    <row r="136" spans="1:171" s="3" customFormat="1" ht="16.5">
      <c r="AB136" s="4"/>
      <c r="AC136" s="4"/>
      <c r="AD136" s="4"/>
      <c r="AE136" s="4"/>
      <c r="AF136" s="4"/>
      <c r="AG136" s="279"/>
      <c r="AH136" s="331" t="s">
        <v>23</v>
      </c>
      <c r="AI136" s="331" t="s">
        <v>24</v>
      </c>
      <c r="AJ136" s="331" t="s">
        <v>22</v>
      </c>
      <c r="AK136" s="280"/>
      <c r="AL136" s="280"/>
      <c r="AM136" s="316" t="s">
        <v>261</v>
      </c>
      <c r="AN136" s="317"/>
      <c r="AO136" s="317"/>
      <c r="AP136" s="317"/>
      <c r="AQ136" s="317"/>
      <c r="AR136" s="317"/>
      <c r="AS136" s="317"/>
      <c r="AT136" s="317"/>
      <c r="AU136" s="318"/>
    </row>
    <row r="137" spans="1:171" s="3" customFormat="1" ht="16.5">
      <c r="AB137" s="4"/>
      <c r="AC137" s="4"/>
      <c r="AD137" s="4"/>
      <c r="AE137" s="4"/>
      <c r="AF137" s="4"/>
      <c r="AG137" s="279"/>
      <c r="AH137" s="331"/>
      <c r="AI137" s="331"/>
      <c r="AJ137" s="331"/>
      <c r="AK137" s="280"/>
      <c r="AL137" s="280"/>
      <c r="AM137" s="306" t="s">
        <v>262</v>
      </c>
      <c r="AN137" s="307"/>
      <c r="AO137" s="307"/>
      <c r="AP137" s="319"/>
      <c r="AQ137" s="307" t="s">
        <v>27</v>
      </c>
      <c r="AR137" s="307"/>
      <c r="AS137" s="319"/>
      <c r="AT137" s="307" t="s">
        <v>256</v>
      </c>
      <c r="AU137" s="320"/>
    </row>
    <row r="138" spans="1:171" s="3" customFormat="1" ht="17.25" thickBot="1">
      <c r="AB138" s="4"/>
      <c r="AC138" s="4"/>
      <c r="AD138" s="4"/>
      <c r="AE138" s="4"/>
      <c r="AF138" s="4"/>
      <c r="AG138" s="279"/>
      <c r="AH138" s="331"/>
      <c r="AI138" s="331"/>
      <c r="AJ138" s="331"/>
      <c r="AK138" s="280"/>
      <c r="AL138" s="280"/>
      <c r="AM138" s="309">
        <f>AT138/AQ138</f>
        <v>0</v>
      </c>
      <c r="AN138" s="310"/>
      <c r="AO138" s="310"/>
      <c r="AP138" s="294" t="s">
        <v>241</v>
      </c>
      <c r="AQ138" s="296">
        <f t="shared" ref="AQ138:AR138" si="27">$C$63</f>
        <v>24</v>
      </c>
      <c r="AR138" s="296"/>
      <c r="AS138" s="294" t="s">
        <v>242</v>
      </c>
      <c r="AT138" s="310">
        <f t="shared" ref="AT138:AU138" si="28">$AG$134</f>
        <v>0</v>
      </c>
      <c r="AU138" s="297"/>
    </row>
    <row r="139" spans="1:171" s="3" customFormat="1" ht="16.5">
      <c r="AB139" s="4"/>
      <c r="AC139" s="4"/>
      <c r="AD139" s="4"/>
      <c r="AE139" s="4"/>
      <c r="AF139" s="4"/>
      <c r="AG139" s="279"/>
      <c r="AH139" s="331"/>
      <c r="AI139" s="331"/>
      <c r="AJ139" s="331"/>
      <c r="AK139" s="280"/>
      <c r="AL139" s="280"/>
      <c r="AM139" s="281" t="s">
        <v>248</v>
      </c>
      <c r="AN139" s="282"/>
      <c r="AO139" s="282"/>
      <c r="AP139" s="282"/>
      <c r="AQ139" s="282"/>
      <c r="AR139" s="282"/>
      <c r="AS139" s="282"/>
      <c r="AT139" s="282"/>
      <c r="AU139" s="283"/>
    </row>
    <row r="140" spans="1:171" s="3" customFormat="1" ht="16.5">
      <c r="AB140" s="4"/>
      <c r="AC140" s="4"/>
      <c r="AD140" s="4"/>
      <c r="AE140" s="4"/>
      <c r="AF140" s="4"/>
      <c r="AG140" s="279"/>
      <c r="AH140" s="331"/>
      <c r="AI140" s="331"/>
      <c r="AJ140" s="331"/>
      <c r="AK140" s="280"/>
      <c r="AL140" s="280"/>
      <c r="AM140" s="316" t="s">
        <v>263</v>
      </c>
      <c r="AN140" s="317"/>
      <c r="AO140" s="317"/>
      <c r="AP140" s="317"/>
      <c r="AQ140" s="317"/>
      <c r="AR140" s="317"/>
      <c r="AS140" s="317"/>
      <c r="AT140" s="317"/>
      <c r="AU140" s="318"/>
    </row>
    <row r="141" spans="1:171" s="3" customFormat="1" ht="16.5">
      <c r="AB141" s="4"/>
      <c r="AC141" s="4"/>
      <c r="AD141" s="4"/>
      <c r="AE141" s="4"/>
      <c r="AF141" s="4"/>
      <c r="AG141" s="279"/>
      <c r="AH141" s="331"/>
      <c r="AI141" s="331"/>
      <c r="AJ141" s="331"/>
      <c r="AK141" s="298"/>
      <c r="AL141" s="298"/>
      <c r="AM141" s="306" t="s">
        <v>264</v>
      </c>
      <c r="AN141" s="307"/>
      <c r="AO141" s="307"/>
      <c r="AP141" s="319"/>
      <c r="AQ141" s="307" t="s">
        <v>21</v>
      </c>
      <c r="AR141" s="307"/>
      <c r="AS141" s="319"/>
      <c r="AT141" s="307" t="s">
        <v>265</v>
      </c>
      <c r="AU141" s="320"/>
    </row>
    <row r="142" spans="1:171" s="3" customFormat="1" ht="17.25" thickBot="1">
      <c r="AB142" s="4"/>
      <c r="AC142" s="4"/>
      <c r="AD142" s="4"/>
      <c r="AE142" s="4"/>
      <c r="AF142" s="4"/>
      <c r="AG142" s="279"/>
      <c r="AH142" s="331"/>
      <c r="AI142" s="331"/>
      <c r="AJ142" s="331"/>
      <c r="AK142" s="298"/>
      <c r="AL142" s="298"/>
      <c r="AM142" s="309">
        <f>AT142/AQ142</f>
        <v>2</v>
      </c>
      <c r="AN142" s="310"/>
      <c r="AO142" s="310"/>
      <c r="AP142" s="294" t="s">
        <v>241</v>
      </c>
      <c r="AQ142" s="296">
        <f t="shared" ref="AQ142:AR142" si="29">$C$59</f>
        <v>12</v>
      </c>
      <c r="AR142" s="296"/>
      <c r="AS142" s="294" t="s">
        <v>242</v>
      </c>
      <c r="AT142" s="310">
        <f t="shared" ref="AT142:AU142" si="30">$AQ$138</f>
        <v>24</v>
      </c>
      <c r="AU142" s="297"/>
    </row>
    <row r="143" spans="1:171" s="3" customFormat="1" ht="16.5">
      <c r="AB143" s="4"/>
      <c r="AC143" s="4"/>
      <c r="AD143" s="4"/>
      <c r="AE143" s="4"/>
      <c r="AF143" s="4"/>
      <c r="AG143" s="279"/>
      <c r="AH143" s="331"/>
      <c r="AI143" s="331"/>
      <c r="AJ143" s="331"/>
      <c r="AK143" s="332"/>
      <c r="AL143" s="332"/>
      <c r="AM143" s="281" t="s">
        <v>266</v>
      </c>
      <c r="AN143" s="282"/>
      <c r="AO143" s="282"/>
      <c r="AP143" s="282"/>
      <c r="AQ143" s="282"/>
      <c r="AR143" s="282"/>
      <c r="AS143" s="282"/>
      <c r="AT143" s="282"/>
      <c r="AU143" s="283"/>
    </row>
    <row r="144" spans="1:171" s="3" customFormat="1" ht="16.5">
      <c r="AB144" s="4"/>
      <c r="AC144" s="4"/>
      <c r="AD144" s="4"/>
      <c r="AE144" s="4"/>
      <c r="AF144" s="4"/>
      <c r="AG144" s="279"/>
      <c r="AH144" s="333" t="e">
        <f>AJ144/AI144</f>
        <v>#DIV/0!</v>
      </c>
      <c r="AI144" s="333">
        <f>$AJ$9</f>
        <v>0</v>
      </c>
      <c r="AJ144" s="334">
        <f>$J$44</f>
        <v>0</v>
      </c>
      <c r="AK144" s="335"/>
      <c r="AL144" s="335"/>
      <c r="AM144" s="316" t="s">
        <v>267</v>
      </c>
      <c r="AN144" s="317"/>
      <c r="AO144" s="317"/>
      <c r="AP144" s="317"/>
      <c r="AQ144" s="317"/>
      <c r="AR144" s="317"/>
      <c r="AS144" s="317"/>
      <c r="AT144" s="317"/>
      <c r="AU144" s="318"/>
    </row>
    <row r="145" spans="28:47" s="3" customFormat="1" ht="16.5">
      <c r="AB145" s="4"/>
      <c r="AC145" s="4"/>
      <c r="AD145" s="4"/>
      <c r="AE145" s="4"/>
      <c r="AF145" s="4"/>
      <c r="AG145" s="279"/>
      <c r="AH145" s="280"/>
      <c r="AI145" s="280"/>
      <c r="AJ145" s="280"/>
      <c r="AK145" s="280"/>
      <c r="AL145" s="280"/>
      <c r="AM145" s="306" t="s">
        <v>268</v>
      </c>
      <c r="AN145" s="307"/>
      <c r="AO145" s="307"/>
      <c r="AP145" s="319"/>
      <c r="AQ145" s="307" t="s">
        <v>269</v>
      </c>
      <c r="AR145" s="307"/>
      <c r="AS145" s="319"/>
      <c r="AT145" s="307" t="s">
        <v>262</v>
      </c>
      <c r="AU145" s="320"/>
    </row>
    <row r="146" spans="28:47" s="3" customFormat="1" ht="17.25" thickBot="1">
      <c r="AB146" s="4"/>
      <c r="AC146" s="4"/>
      <c r="AD146" s="4"/>
      <c r="AE146" s="4"/>
      <c r="AF146" s="4"/>
      <c r="AG146" s="279"/>
      <c r="AH146" s="280"/>
      <c r="AI146" s="280"/>
      <c r="AJ146" s="280"/>
      <c r="AK146" s="280"/>
      <c r="AL146" s="280"/>
      <c r="AM146" s="336">
        <f>CEILING(AT146/AQ146,1)</f>
        <v>0</v>
      </c>
      <c r="AN146" s="337"/>
      <c r="AO146" s="337"/>
      <c r="AP146" s="338" t="s">
        <v>241</v>
      </c>
      <c r="AQ146" s="339">
        <f t="shared" ref="AQ146:AR146" si="31">$C$61</f>
        <v>50</v>
      </c>
      <c r="AR146" s="339"/>
      <c r="AS146" s="338" t="s">
        <v>242</v>
      </c>
      <c r="AT146" s="311">
        <f t="shared" ref="AT146:AU146" si="32">$AM$138</f>
        <v>0</v>
      </c>
      <c r="AU146" s="312"/>
    </row>
    <row r="147" spans="28:47" s="3" customFormat="1" ht="16.5">
      <c r="AB147" s="4"/>
      <c r="AC147" s="4"/>
      <c r="AD147" s="4"/>
      <c r="AE147" s="4"/>
      <c r="AF147" s="4"/>
      <c r="AG147" s="279"/>
      <c r="AH147" s="280"/>
      <c r="AI147" s="280"/>
      <c r="AJ147" s="280"/>
      <c r="AK147" s="281" t="s">
        <v>270</v>
      </c>
      <c r="AL147" s="282"/>
      <c r="AM147" s="282"/>
      <c r="AN147" s="282"/>
      <c r="AO147" s="282"/>
      <c r="AP147" s="282"/>
      <c r="AQ147" s="282"/>
      <c r="AR147" s="282"/>
      <c r="AS147" s="282"/>
      <c r="AT147" s="282"/>
      <c r="AU147" s="283"/>
    </row>
    <row r="148" spans="28:47" s="3" customFormat="1" ht="16.5">
      <c r="AB148" s="4"/>
      <c r="AC148" s="4"/>
      <c r="AD148" s="4"/>
      <c r="AE148" s="4"/>
      <c r="AF148" s="4"/>
      <c r="AG148" s="279"/>
      <c r="AH148" s="280"/>
      <c r="AI148" s="280"/>
      <c r="AJ148" s="280"/>
      <c r="AK148" s="316" t="s">
        <v>271</v>
      </c>
      <c r="AL148" s="317"/>
      <c r="AM148" s="317"/>
      <c r="AN148" s="317"/>
      <c r="AO148" s="317"/>
      <c r="AP148" s="317"/>
      <c r="AQ148" s="317"/>
      <c r="AR148" s="317"/>
      <c r="AS148" s="317"/>
      <c r="AT148" s="317"/>
      <c r="AU148" s="318"/>
    </row>
    <row r="149" spans="28:47" s="3" customFormat="1" ht="16.5">
      <c r="AB149" s="4"/>
      <c r="AC149" s="4"/>
      <c r="AD149" s="4"/>
      <c r="AE149" s="4"/>
      <c r="AF149" s="4"/>
      <c r="AG149" s="279"/>
      <c r="AH149" s="280"/>
      <c r="AI149" s="280"/>
      <c r="AJ149" s="280"/>
      <c r="AK149" s="340" t="s">
        <v>272</v>
      </c>
      <c r="AL149" s="341"/>
      <c r="AM149" s="341"/>
      <c r="AN149" s="319"/>
      <c r="AO149" s="307" t="s">
        <v>264</v>
      </c>
      <c r="AP149" s="307"/>
      <c r="AQ149" s="307"/>
      <c r="AR149" s="319"/>
      <c r="AS149" s="307" t="s">
        <v>268</v>
      </c>
      <c r="AT149" s="307"/>
      <c r="AU149" s="320"/>
    </row>
    <row r="150" spans="28:47" s="3" customFormat="1" ht="17.25" thickBot="1">
      <c r="AB150" s="4"/>
      <c r="AC150" s="4"/>
      <c r="AD150" s="4"/>
      <c r="AE150" s="4"/>
      <c r="AF150" s="4"/>
      <c r="AG150" s="325"/>
      <c r="AH150" s="326"/>
      <c r="AI150" s="326"/>
      <c r="AJ150" s="326"/>
      <c r="AK150" s="342">
        <f>AS150*AO150</f>
        <v>0</v>
      </c>
      <c r="AL150" s="343"/>
      <c r="AM150" s="343"/>
      <c r="AN150" s="294" t="s">
        <v>241</v>
      </c>
      <c r="AO150" s="310">
        <f t="shared" ref="AO150:AQ150" si="33">$AM$142</f>
        <v>2</v>
      </c>
      <c r="AP150" s="310"/>
      <c r="AQ150" s="310"/>
      <c r="AR150" s="294" t="s">
        <v>260</v>
      </c>
      <c r="AS150" s="310">
        <f t="shared" ref="AS150:AU150" si="34">$AM$146</f>
        <v>0</v>
      </c>
      <c r="AT150" s="310"/>
      <c r="AU150" s="344"/>
    </row>
    <row r="151" spans="28:47" s="3" customFormat="1" ht="15.75" thickBot="1">
      <c r="AB151" s="4"/>
      <c r="AC151" s="4"/>
      <c r="AD151" s="4"/>
      <c r="AE151" s="4"/>
      <c r="AF151" s="4"/>
      <c r="AG151" s="345"/>
      <c r="AH151" s="345"/>
      <c r="AI151" s="345"/>
      <c r="AJ151" s="345"/>
      <c r="AK151" s="345"/>
      <c r="AL151" s="345"/>
      <c r="AM151" s="345"/>
      <c r="AN151" s="345"/>
      <c r="AO151" s="345"/>
      <c r="AP151" s="345"/>
      <c r="AQ151" s="345"/>
      <c r="AR151" s="345"/>
      <c r="AS151" s="345"/>
      <c r="AT151" s="345"/>
      <c r="AU151" s="345"/>
    </row>
    <row r="152" spans="28:47" s="3" customFormat="1" ht="18">
      <c r="AB152" s="4"/>
      <c r="AC152" s="4"/>
      <c r="AD152" s="4"/>
      <c r="AE152" s="4"/>
      <c r="AF152" s="4"/>
      <c r="AG152" s="346" t="s">
        <v>273</v>
      </c>
      <c r="AH152" s="347"/>
      <c r="AI152" s="347"/>
      <c r="AJ152" s="347"/>
      <c r="AK152" s="347"/>
      <c r="AL152" s="347"/>
      <c r="AM152" s="347"/>
      <c r="AN152" s="347"/>
      <c r="AO152" s="347"/>
      <c r="AP152" s="347"/>
      <c r="AQ152" s="347"/>
      <c r="AR152" s="347"/>
      <c r="AS152" s="347"/>
      <c r="AT152" s="347"/>
      <c r="AU152" s="348"/>
    </row>
    <row r="153" spans="28:47" s="3" customFormat="1">
      <c r="AB153" s="4"/>
      <c r="AC153" s="4"/>
      <c r="AD153" s="4"/>
      <c r="AE153" s="4"/>
      <c r="AF153" s="4"/>
      <c r="AG153" s="284" t="s">
        <v>235</v>
      </c>
      <c r="AH153" s="285"/>
      <c r="AI153" s="285"/>
      <c r="AJ153" s="285"/>
      <c r="AK153" s="285"/>
      <c r="AL153" s="285"/>
      <c r="AM153" s="285"/>
      <c r="AN153" s="285"/>
      <c r="AO153" s="285"/>
      <c r="AP153" s="285"/>
      <c r="AQ153" s="285"/>
      <c r="AR153" s="285"/>
      <c r="AS153" s="285"/>
      <c r="AT153" s="285"/>
      <c r="AU153" s="286"/>
    </row>
    <row r="154" spans="28:47" s="3" customFormat="1" ht="15.75" thickBot="1">
      <c r="AB154" s="4"/>
      <c r="AC154" s="4"/>
      <c r="AD154" s="4"/>
      <c r="AE154" s="4"/>
      <c r="AF154" s="4"/>
      <c r="AG154" s="316" t="s">
        <v>274</v>
      </c>
      <c r="AH154" s="317"/>
      <c r="AI154" s="317"/>
      <c r="AJ154" s="317"/>
      <c r="AK154" s="317"/>
      <c r="AL154" s="317"/>
      <c r="AM154" s="317"/>
      <c r="AN154" s="317"/>
      <c r="AO154" s="317"/>
      <c r="AP154" s="317"/>
      <c r="AQ154" s="317"/>
      <c r="AR154" s="317"/>
      <c r="AS154" s="317"/>
      <c r="AT154" s="317"/>
      <c r="AU154" s="318"/>
    </row>
    <row r="155" spans="28:47" s="3" customFormat="1" ht="16.5">
      <c r="AB155" s="4"/>
      <c r="AC155" s="4"/>
      <c r="AD155" s="4"/>
      <c r="AE155" s="4"/>
      <c r="AF155" s="4"/>
      <c r="AG155" s="349" t="s">
        <v>275</v>
      </c>
      <c r="AH155" s="350"/>
      <c r="AI155" s="350"/>
      <c r="AJ155" s="350"/>
      <c r="AK155" s="350"/>
      <c r="AL155" s="350"/>
      <c r="AM155" s="350"/>
      <c r="AN155" s="350"/>
      <c r="AO155" s="350"/>
      <c r="AP155" s="350"/>
      <c r="AQ155" s="350"/>
      <c r="AR155" s="350"/>
      <c r="AS155" s="350"/>
      <c r="AT155" s="350"/>
      <c r="AU155" s="351"/>
    </row>
    <row r="156" spans="28:47" s="3" customFormat="1" ht="16.5">
      <c r="AB156" s="4"/>
      <c r="AC156" s="4"/>
      <c r="AD156" s="4"/>
      <c r="AE156" s="4"/>
      <c r="AF156" s="4"/>
      <c r="AG156" s="287" t="s">
        <v>276</v>
      </c>
      <c r="AH156" s="288"/>
      <c r="AI156" s="288"/>
      <c r="AJ156" s="289"/>
      <c r="AK156" s="352" t="s">
        <v>277</v>
      </c>
      <c r="AL156" s="353"/>
      <c r="AM156" s="354"/>
      <c r="AN156" s="289"/>
      <c r="AO156" s="288" t="s">
        <v>278</v>
      </c>
      <c r="AP156" s="288"/>
      <c r="AQ156" s="288"/>
      <c r="AR156" s="289"/>
      <c r="AS156" s="288" t="s">
        <v>279</v>
      </c>
      <c r="AT156" s="288"/>
      <c r="AU156" s="290"/>
    </row>
    <row r="157" spans="28:47" s="3" customFormat="1" ht="17.25" thickBot="1">
      <c r="AB157" s="4"/>
      <c r="AC157" s="4"/>
      <c r="AD157" s="4"/>
      <c r="AE157" s="4"/>
      <c r="AF157" s="4"/>
      <c r="AG157" s="342">
        <f>(AS157*AO157)*(AK157)</f>
        <v>9.9635999999999996</v>
      </c>
      <c r="AH157" s="343"/>
      <c r="AI157" s="343"/>
      <c r="AJ157" s="294" t="s">
        <v>241</v>
      </c>
      <c r="AK157" s="355">
        <v>1.1399999999999999</v>
      </c>
      <c r="AL157" s="356"/>
      <c r="AM157" s="357"/>
      <c r="AN157" s="294" t="s">
        <v>260</v>
      </c>
      <c r="AO157" s="296">
        <f t="shared" ref="AO157:AQ157" si="35">$I$89</f>
        <v>8.74</v>
      </c>
      <c r="AP157" s="296"/>
      <c r="AQ157" s="296"/>
      <c r="AR157" s="294" t="s">
        <v>260</v>
      </c>
      <c r="AS157" s="321">
        <f t="shared" ref="AS157:AU157" si="36">$J$106</f>
        <v>1</v>
      </c>
      <c r="AT157" s="296"/>
      <c r="AU157" s="322"/>
    </row>
    <row r="158" spans="28:47" s="3" customFormat="1" ht="16.5">
      <c r="AB158" s="4"/>
      <c r="AC158" s="4"/>
      <c r="AD158" s="4"/>
      <c r="AE158" s="4"/>
      <c r="AF158" s="4"/>
      <c r="AG158" s="358" t="s">
        <v>280</v>
      </c>
      <c r="AH158" s="359"/>
      <c r="AI158" s="359"/>
      <c r="AJ158" s="359"/>
      <c r="AK158" s="359"/>
      <c r="AL158" s="359"/>
      <c r="AM158" s="359"/>
      <c r="AN158" s="359"/>
      <c r="AO158" s="359"/>
      <c r="AP158" s="359"/>
      <c r="AQ158" s="359"/>
      <c r="AR158" s="359"/>
      <c r="AS158" s="359"/>
      <c r="AT158" s="359"/>
      <c r="AU158" s="360"/>
    </row>
    <row r="159" spans="28:47" s="3" customFormat="1" ht="16.5">
      <c r="AB159" s="4"/>
      <c r="AC159" s="4"/>
      <c r="AD159" s="4"/>
      <c r="AE159" s="4"/>
      <c r="AF159" s="4"/>
      <c r="AG159" s="287" t="s">
        <v>281</v>
      </c>
      <c r="AH159" s="288"/>
      <c r="AI159" s="288"/>
      <c r="AJ159" s="289"/>
      <c r="AK159" s="352" t="s">
        <v>277</v>
      </c>
      <c r="AL159" s="353"/>
      <c r="AM159" s="354"/>
      <c r="AN159" s="289"/>
      <c r="AO159" s="288" t="s">
        <v>282</v>
      </c>
      <c r="AP159" s="288"/>
      <c r="AQ159" s="288"/>
      <c r="AR159" s="289"/>
      <c r="AS159" s="288" t="s">
        <v>283</v>
      </c>
      <c r="AT159" s="288"/>
      <c r="AU159" s="290"/>
    </row>
    <row r="160" spans="28:47" s="3" customFormat="1" ht="17.25" thickBot="1">
      <c r="AB160" s="4"/>
      <c r="AC160" s="4"/>
      <c r="AD160" s="4"/>
      <c r="AE160" s="4"/>
      <c r="AF160" s="4"/>
      <c r="AG160" s="361">
        <f>(AS160*AO160)*(AK160)</f>
        <v>43.775999999999996</v>
      </c>
      <c r="AH160" s="362"/>
      <c r="AI160" s="362"/>
      <c r="AJ160" s="294" t="s">
        <v>241</v>
      </c>
      <c r="AK160" s="355">
        <v>1.1399999999999999</v>
      </c>
      <c r="AL160" s="356"/>
      <c r="AM160" s="357"/>
      <c r="AN160" s="294" t="s">
        <v>260</v>
      </c>
      <c r="AO160" s="363">
        <f t="shared" ref="AO160:AQ160" si="37">$H$89</f>
        <v>38.4</v>
      </c>
      <c r="AP160" s="363"/>
      <c r="AQ160" s="363"/>
      <c r="AR160" s="294" t="s">
        <v>260</v>
      </c>
      <c r="AS160" s="364">
        <f t="shared" ref="AS160:AU160" si="38">$M$106</f>
        <v>1</v>
      </c>
      <c r="AT160" s="363"/>
      <c r="AU160" s="365"/>
    </row>
    <row r="161" spans="28:47" s="3" customFormat="1" ht="17.25" thickBot="1">
      <c r="AB161" s="4"/>
      <c r="AC161" s="4"/>
      <c r="AD161" s="4"/>
      <c r="AE161" s="4"/>
      <c r="AF161" s="4"/>
      <c r="AG161" s="279"/>
      <c r="AH161" s="298"/>
      <c r="AI161" s="298"/>
      <c r="AJ161" s="298"/>
      <c r="AK161" s="298"/>
      <c r="AL161" s="298"/>
      <c r="AM161" s="366" t="s">
        <v>243</v>
      </c>
      <c r="AN161" s="367"/>
      <c r="AO161" s="367"/>
      <c r="AP161" s="367"/>
      <c r="AQ161" s="367"/>
      <c r="AR161" s="367"/>
      <c r="AS161" s="367"/>
      <c r="AT161" s="367"/>
      <c r="AU161" s="368"/>
    </row>
    <row r="162" spans="28:47" s="3" customFormat="1" ht="16.5">
      <c r="AB162" s="4"/>
      <c r="AC162" s="4"/>
      <c r="AD162" s="4"/>
      <c r="AE162" s="4"/>
      <c r="AF162" s="4"/>
      <c r="AG162" s="369">
        <f>$F$60</f>
        <v>0</v>
      </c>
      <c r="AH162" s="370"/>
      <c r="AI162" s="371" t="s">
        <v>284</v>
      </c>
      <c r="AJ162" s="371"/>
      <c r="AK162" s="371"/>
      <c r="AL162" s="372"/>
      <c r="AM162" s="303" t="s">
        <v>244</v>
      </c>
      <c r="AN162" s="303"/>
      <c r="AO162" s="303"/>
      <c r="AP162" s="303"/>
      <c r="AQ162" s="303"/>
      <c r="AR162" s="303"/>
      <c r="AS162" s="303"/>
      <c r="AT162" s="303"/>
      <c r="AU162" s="304"/>
    </row>
    <row r="163" spans="28:47" s="3" customFormat="1" ht="17.25" thickBot="1">
      <c r="AB163" s="4"/>
      <c r="AC163" s="4"/>
      <c r="AD163" s="4"/>
      <c r="AE163" s="4"/>
      <c r="AF163" s="4"/>
      <c r="AG163" s="373">
        <f>$F$60/2</f>
        <v>0</v>
      </c>
      <c r="AH163" s="296"/>
      <c r="AI163" s="374" t="s">
        <v>285</v>
      </c>
      <c r="AJ163" s="374"/>
      <c r="AK163" s="374"/>
      <c r="AL163" s="375"/>
      <c r="AM163" s="376" t="s">
        <v>245</v>
      </c>
      <c r="AN163" s="307"/>
      <c r="AO163" s="307"/>
      <c r="AP163" s="289"/>
      <c r="AQ163" s="288" t="s">
        <v>246</v>
      </c>
      <c r="AR163" s="288"/>
      <c r="AS163" s="289"/>
      <c r="AT163" s="288" t="s">
        <v>237</v>
      </c>
      <c r="AU163" s="290"/>
    </row>
    <row r="164" spans="28:47" s="3" customFormat="1" ht="17.25" thickBot="1">
      <c r="AB164" s="4"/>
      <c r="AC164" s="4"/>
      <c r="AD164" s="4"/>
      <c r="AE164" s="4"/>
      <c r="AF164" s="4"/>
      <c r="AG164" s="373">
        <f>$F$60/3</f>
        <v>0</v>
      </c>
      <c r="AH164" s="296"/>
      <c r="AI164" s="374" t="s">
        <v>286</v>
      </c>
      <c r="AJ164" s="374"/>
      <c r="AK164" s="374"/>
      <c r="AL164" s="375"/>
      <c r="AM164" s="309">
        <f>AT164/AQ164</f>
        <v>0</v>
      </c>
      <c r="AN164" s="310"/>
      <c r="AO164" s="310"/>
      <c r="AP164" s="294" t="s">
        <v>241</v>
      </c>
      <c r="AQ164" s="296">
        <f t="shared" ref="AQ164:AR164" si="39">$C$74</f>
        <v>250</v>
      </c>
      <c r="AR164" s="296"/>
      <c r="AS164" s="294" t="s">
        <v>242</v>
      </c>
      <c r="AT164" s="310">
        <f t="shared" ref="AT164:AU164" si="40">$AT$116</f>
        <v>0</v>
      </c>
      <c r="AU164" s="344"/>
    </row>
    <row r="165" spans="28:47" s="3" customFormat="1">
      <c r="AB165" s="4"/>
      <c r="AC165" s="4"/>
      <c r="AD165" s="4"/>
      <c r="AE165" s="4"/>
      <c r="AF165" s="4"/>
      <c r="AG165" s="345"/>
      <c r="AH165" s="345"/>
      <c r="AI165" s="345"/>
      <c r="AJ165" s="345"/>
      <c r="AK165" s="345"/>
      <c r="AL165" s="345"/>
      <c r="AM165" s="345"/>
      <c r="AN165" s="345"/>
      <c r="AO165" s="345"/>
      <c r="AP165" s="345"/>
      <c r="AQ165" s="345"/>
      <c r="AR165" s="345"/>
      <c r="AS165" s="345"/>
      <c r="AT165" s="345"/>
      <c r="AU165" s="345"/>
    </row>
    <row r="166" spans="28:47" s="3" customFormat="1">
      <c r="AB166" s="4"/>
      <c r="AC166" s="4"/>
      <c r="AD166" s="4"/>
      <c r="AE166" s="4"/>
      <c r="AF166" s="4"/>
      <c r="AG166" s="345"/>
      <c r="AH166" s="345"/>
      <c r="AI166" s="345"/>
      <c r="AJ166" s="345"/>
      <c r="AK166" s="345"/>
      <c r="AL166" s="345"/>
      <c r="AM166" s="345"/>
      <c r="AN166" s="345"/>
      <c r="AO166" s="345"/>
      <c r="AP166" s="345"/>
      <c r="AQ166" s="345"/>
      <c r="AR166" s="345"/>
      <c r="AS166" s="345"/>
      <c r="AT166" s="345"/>
      <c r="AU166" s="345"/>
    </row>
    <row r="167" spans="28:47" s="3" customFormat="1">
      <c r="AB167" s="4"/>
      <c r="AC167" s="4"/>
      <c r="AD167" s="4"/>
      <c r="AE167" s="4"/>
      <c r="AF167" s="4"/>
      <c r="AG167" s="345"/>
      <c r="AH167" s="345"/>
      <c r="AI167" s="345"/>
      <c r="AJ167" s="345"/>
      <c r="AK167" s="345"/>
      <c r="AL167" s="345"/>
      <c r="AM167" s="345"/>
      <c r="AN167" s="345"/>
      <c r="AO167" s="345"/>
      <c r="AP167" s="345"/>
      <c r="AQ167" s="345"/>
      <c r="AR167" s="345"/>
      <c r="AS167" s="345"/>
      <c r="AT167" s="345"/>
      <c r="AU167" s="345"/>
    </row>
    <row r="168" spans="28:47" s="3" customFormat="1">
      <c r="AB168" s="4"/>
      <c r="AC168" s="4"/>
      <c r="AD168" s="4"/>
      <c r="AE168" s="4"/>
      <c r="AF168" s="4"/>
      <c r="AG168" s="4"/>
      <c r="AH168" s="4"/>
      <c r="AI168" s="4"/>
      <c r="AJ168" s="4"/>
      <c r="AK168" s="4"/>
      <c r="AL168" s="4"/>
      <c r="AM168" s="4"/>
      <c r="AN168" s="4"/>
      <c r="AO168" s="4"/>
      <c r="AP168" s="4"/>
      <c r="AQ168" s="4"/>
      <c r="AR168" s="4"/>
    </row>
    <row r="169" spans="28:47" s="3" customFormat="1">
      <c r="AB169" s="4"/>
      <c r="AC169" s="4"/>
      <c r="AD169" s="4"/>
      <c r="AE169" s="4"/>
      <c r="AF169" s="4"/>
      <c r="AG169" s="4"/>
      <c r="AH169" s="4"/>
      <c r="AI169" s="4"/>
      <c r="AJ169" s="4"/>
      <c r="AK169" s="4"/>
      <c r="AL169" s="4"/>
      <c r="AM169" s="4"/>
      <c r="AN169" s="4"/>
      <c r="AO169" s="4"/>
      <c r="AP169" s="4"/>
      <c r="AQ169" s="4"/>
      <c r="AR169" s="4"/>
    </row>
    <row r="170" spans="28:47" s="3" customFormat="1">
      <c r="AB170" s="4"/>
      <c r="AC170" s="4"/>
      <c r="AD170" s="4"/>
      <c r="AE170" s="4"/>
      <c r="AF170" s="4"/>
      <c r="AG170" s="4"/>
      <c r="AH170" s="4"/>
      <c r="AI170" s="4"/>
      <c r="AJ170" s="4"/>
      <c r="AK170" s="4"/>
      <c r="AL170" s="4"/>
      <c r="AM170" s="4"/>
      <c r="AN170" s="4"/>
      <c r="AO170" s="4"/>
      <c r="AP170" s="4"/>
      <c r="AQ170" s="4"/>
      <c r="AR170" s="4"/>
    </row>
    <row r="171" spans="28:47" s="3" customFormat="1">
      <c r="AB171" s="4"/>
      <c r="AC171" s="4"/>
      <c r="AD171" s="4"/>
      <c r="AE171" s="4"/>
      <c r="AF171" s="4"/>
      <c r="AG171" s="4"/>
      <c r="AH171" s="4"/>
      <c r="AI171" s="4"/>
      <c r="AJ171" s="4"/>
      <c r="AK171" s="4"/>
      <c r="AL171" s="4"/>
      <c r="AM171" s="4"/>
      <c r="AN171" s="4"/>
      <c r="AO171" s="4"/>
      <c r="AP171" s="4"/>
      <c r="AQ171" s="4"/>
      <c r="AR171" s="4"/>
    </row>
    <row r="172" spans="28:47" s="3" customFormat="1">
      <c r="AB172" s="4"/>
      <c r="AC172" s="4"/>
      <c r="AD172" s="4"/>
      <c r="AE172" s="4"/>
      <c r="AF172" s="4"/>
      <c r="AG172" s="4"/>
      <c r="AH172" s="4"/>
      <c r="AI172" s="4"/>
      <c r="AJ172" s="4"/>
      <c r="AK172" s="4"/>
      <c r="AL172" s="4"/>
      <c r="AM172" s="4"/>
      <c r="AN172" s="4"/>
      <c r="AO172" s="4"/>
      <c r="AP172" s="4"/>
      <c r="AQ172" s="4"/>
      <c r="AR172" s="4"/>
    </row>
    <row r="173" spans="28:47" s="3" customFormat="1">
      <c r="AB173" s="4"/>
      <c r="AC173" s="4"/>
      <c r="AD173" s="4"/>
      <c r="AE173" s="4"/>
      <c r="AF173" s="4"/>
      <c r="AG173" s="4"/>
      <c r="AH173" s="4"/>
      <c r="AI173" s="4"/>
      <c r="AJ173" s="4"/>
      <c r="AK173" s="4"/>
      <c r="AL173" s="4"/>
      <c r="AM173" s="4"/>
      <c r="AN173" s="4"/>
      <c r="AO173" s="4"/>
      <c r="AP173" s="4"/>
      <c r="AQ173" s="4"/>
      <c r="AR173" s="4"/>
    </row>
    <row r="174" spans="28:47" s="3" customFormat="1">
      <c r="AB174" s="4"/>
      <c r="AC174" s="4"/>
      <c r="AD174" s="4"/>
      <c r="AE174" s="4"/>
      <c r="AF174" s="4"/>
      <c r="AG174" s="4"/>
      <c r="AH174" s="4"/>
      <c r="AI174" s="4"/>
      <c r="AJ174" s="4"/>
      <c r="AK174" s="4"/>
      <c r="AL174" s="4"/>
      <c r="AM174" s="4"/>
      <c r="AN174" s="4"/>
      <c r="AO174" s="4"/>
      <c r="AP174" s="4"/>
      <c r="AQ174" s="4"/>
      <c r="AR174" s="4"/>
    </row>
    <row r="175" spans="28:47" s="3" customFormat="1">
      <c r="AB175" s="4"/>
      <c r="AC175" s="4"/>
      <c r="AD175" s="4"/>
      <c r="AE175" s="4"/>
      <c r="AF175" s="4"/>
      <c r="AG175" s="4"/>
      <c r="AH175" s="4"/>
      <c r="AI175" s="4"/>
      <c r="AJ175" s="4"/>
      <c r="AK175" s="4"/>
      <c r="AL175" s="4"/>
      <c r="AM175" s="4"/>
      <c r="AN175" s="4"/>
      <c r="AO175" s="4"/>
      <c r="AP175" s="4"/>
      <c r="AQ175" s="4"/>
      <c r="AR175" s="4"/>
    </row>
    <row r="176" spans="28:47" s="3" customFormat="1">
      <c r="AB176" s="4"/>
      <c r="AC176" s="4"/>
      <c r="AD176" s="4"/>
      <c r="AE176" s="4"/>
      <c r="AF176" s="4"/>
      <c r="AG176" s="4"/>
      <c r="AH176" s="4"/>
      <c r="AI176" s="4"/>
      <c r="AJ176" s="4"/>
      <c r="AK176" s="4"/>
      <c r="AL176" s="4"/>
      <c r="AM176" s="4"/>
      <c r="AN176" s="4"/>
      <c r="AO176" s="4"/>
      <c r="AP176" s="4"/>
      <c r="AQ176" s="4"/>
      <c r="AR176" s="4"/>
    </row>
    <row r="177" spans="28:44" s="3" customFormat="1">
      <c r="AB177" s="4"/>
      <c r="AC177" s="4"/>
      <c r="AD177" s="4"/>
      <c r="AE177" s="4"/>
      <c r="AF177" s="4"/>
      <c r="AG177" s="4"/>
      <c r="AH177" s="4"/>
      <c r="AI177" s="4"/>
      <c r="AJ177" s="4"/>
      <c r="AK177" s="4"/>
      <c r="AL177" s="4"/>
      <c r="AM177" s="4"/>
      <c r="AN177" s="4"/>
      <c r="AO177" s="4"/>
      <c r="AP177" s="4"/>
      <c r="AQ177" s="4"/>
      <c r="AR177" s="4"/>
    </row>
    <row r="178" spans="28:44" s="3" customFormat="1">
      <c r="AB178" s="4"/>
      <c r="AC178" s="4"/>
      <c r="AD178" s="4"/>
      <c r="AE178" s="4"/>
      <c r="AF178" s="4"/>
      <c r="AG178" s="4"/>
      <c r="AH178" s="4"/>
      <c r="AI178" s="4"/>
      <c r="AJ178" s="4"/>
      <c r="AK178" s="4"/>
      <c r="AL178" s="4"/>
      <c r="AM178" s="4"/>
      <c r="AN178" s="4"/>
      <c r="AO178" s="4"/>
      <c r="AP178" s="4"/>
      <c r="AQ178" s="4"/>
      <c r="AR178" s="4"/>
    </row>
    <row r="179" spans="28:44" s="3" customFormat="1">
      <c r="AB179" s="4"/>
      <c r="AC179" s="4"/>
      <c r="AD179" s="4"/>
      <c r="AE179" s="4"/>
      <c r="AF179" s="4"/>
      <c r="AG179" s="4"/>
      <c r="AH179" s="4"/>
      <c r="AI179" s="4"/>
      <c r="AJ179" s="4"/>
      <c r="AK179" s="4"/>
      <c r="AL179" s="4"/>
      <c r="AM179" s="4"/>
      <c r="AN179" s="4"/>
      <c r="AO179" s="4"/>
      <c r="AP179" s="4"/>
      <c r="AQ179" s="4"/>
      <c r="AR179" s="4"/>
    </row>
    <row r="180" spans="28:44" s="3" customFormat="1">
      <c r="AB180" s="4"/>
      <c r="AC180" s="4"/>
      <c r="AD180" s="4"/>
      <c r="AE180" s="4"/>
      <c r="AF180" s="4"/>
      <c r="AG180" s="4"/>
      <c r="AH180" s="4"/>
      <c r="AI180" s="4"/>
      <c r="AJ180" s="4"/>
      <c r="AK180" s="4"/>
      <c r="AL180" s="4"/>
      <c r="AM180" s="4"/>
      <c r="AN180" s="4"/>
      <c r="AO180" s="4"/>
      <c r="AP180" s="4"/>
      <c r="AQ180" s="4"/>
      <c r="AR180" s="4"/>
    </row>
    <row r="181" spans="28:44" s="3" customFormat="1">
      <c r="AB181" s="4"/>
      <c r="AC181" s="4"/>
      <c r="AD181" s="4"/>
      <c r="AE181" s="4"/>
      <c r="AF181" s="4"/>
      <c r="AG181" s="4"/>
      <c r="AH181" s="4"/>
      <c r="AI181" s="4"/>
      <c r="AJ181" s="4"/>
      <c r="AK181" s="4"/>
      <c r="AL181" s="4"/>
      <c r="AM181" s="4"/>
      <c r="AN181" s="4"/>
      <c r="AO181" s="4"/>
      <c r="AP181" s="4"/>
      <c r="AQ181" s="4"/>
      <c r="AR181" s="4"/>
    </row>
    <row r="182" spans="28:44" s="3" customFormat="1">
      <c r="AB182" s="4"/>
      <c r="AC182" s="4"/>
      <c r="AD182" s="4"/>
      <c r="AE182" s="4"/>
      <c r="AF182" s="4"/>
      <c r="AG182" s="4"/>
      <c r="AH182" s="4"/>
      <c r="AI182" s="4"/>
      <c r="AJ182" s="4"/>
      <c r="AK182" s="4"/>
      <c r="AL182" s="4"/>
      <c r="AM182" s="4"/>
      <c r="AN182" s="4"/>
      <c r="AO182" s="4"/>
      <c r="AP182" s="4"/>
      <c r="AQ182" s="4"/>
      <c r="AR182" s="4"/>
    </row>
    <row r="183" spans="28:44" s="3" customFormat="1">
      <c r="AB183" s="4"/>
      <c r="AC183" s="4"/>
      <c r="AD183" s="4"/>
      <c r="AE183" s="4"/>
      <c r="AF183" s="4"/>
      <c r="AG183" s="4"/>
      <c r="AH183" s="4"/>
      <c r="AI183" s="4"/>
      <c r="AJ183" s="4"/>
      <c r="AK183" s="4"/>
      <c r="AL183" s="4"/>
      <c r="AM183" s="4"/>
      <c r="AN183" s="4"/>
      <c r="AO183" s="4"/>
      <c r="AP183" s="4"/>
      <c r="AQ183" s="4"/>
      <c r="AR183" s="4"/>
    </row>
    <row r="184" spans="28:44" s="3" customFormat="1">
      <c r="AB184" s="4"/>
      <c r="AC184" s="4"/>
      <c r="AD184" s="4"/>
      <c r="AE184" s="4"/>
      <c r="AF184" s="4"/>
      <c r="AG184" s="4"/>
      <c r="AH184" s="4"/>
      <c r="AI184" s="4"/>
      <c r="AJ184" s="4"/>
      <c r="AK184" s="4"/>
      <c r="AL184" s="4"/>
      <c r="AM184" s="4"/>
      <c r="AN184" s="4"/>
      <c r="AO184" s="4"/>
      <c r="AP184" s="4"/>
      <c r="AQ184" s="4"/>
      <c r="AR184" s="4"/>
    </row>
    <row r="185" spans="28:44" s="3" customFormat="1">
      <c r="AB185" s="4"/>
      <c r="AC185" s="4"/>
      <c r="AD185" s="4"/>
      <c r="AE185" s="4"/>
      <c r="AF185" s="4"/>
      <c r="AG185" s="4"/>
      <c r="AH185" s="4"/>
      <c r="AI185" s="4"/>
      <c r="AJ185" s="4"/>
      <c r="AK185" s="4"/>
      <c r="AL185" s="4"/>
      <c r="AM185" s="4"/>
      <c r="AN185" s="4"/>
      <c r="AO185" s="4"/>
      <c r="AP185" s="4"/>
      <c r="AQ185" s="4"/>
      <c r="AR185" s="4"/>
    </row>
    <row r="186" spans="28:44" s="3" customFormat="1">
      <c r="AB186" s="4"/>
      <c r="AC186" s="4"/>
      <c r="AD186" s="4"/>
      <c r="AE186" s="4"/>
      <c r="AF186" s="4"/>
      <c r="AG186" s="4"/>
      <c r="AH186" s="4"/>
      <c r="AI186" s="4"/>
      <c r="AJ186" s="4"/>
      <c r="AK186" s="4"/>
      <c r="AL186" s="4"/>
      <c r="AM186" s="4"/>
      <c r="AN186" s="4"/>
      <c r="AO186" s="4"/>
      <c r="AP186" s="4"/>
      <c r="AQ186" s="4"/>
      <c r="AR186" s="4"/>
    </row>
    <row r="187" spans="28:44" s="3" customFormat="1">
      <c r="AB187" s="4"/>
      <c r="AC187" s="4"/>
      <c r="AD187" s="4"/>
      <c r="AE187" s="4"/>
      <c r="AF187" s="4"/>
      <c r="AG187" s="4"/>
      <c r="AH187" s="4"/>
      <c r="AI187" s="4"/>
      <c r="AJ187" s="4"/>
      <c r="AK187" s="4"/>
      <c r="AL187" s="4"/>
      <c r="AM187" s="4"/>
      <c r="AN187" s="4"/>
      <c r="AO187" s="4"/>
      <c r="AP187" s="4"/>
      <c r="AQ187" s="4"/>
      <c r="AR187" s="4"/>
    </row>
    <row r="188" spans="28:44" s="3" customFormat="1">
      <c r="AB188" s="4"/>
      <c r="AC188" s="4"/>
      <c r="AD188" s="4"/>
      <c r="AE188" s="4"/>
      <c r="AF188" s="4"/>
      <c r="AG188" s="4"/>
      <c r="AH188" s="4"/>
      <c r="AI188" s="4"/>
      <c r="AJ188" s="4"/>
      <c r="AK188" s="4"/>
      <c r="AL188" s="4"/>
      <c r="AM188" s="4"/>
      <c r="AN188" s="4"/>
      <c r="AO188" s="4"/>
      <c r="AP188" s="4"/>
      <c r="AQ188" s="4"/>
      <c r="AR188" s="4"/>
    </row>
    <row r="189" spans="28:44" s="3" customFormat="1">
      <c r="AB189" s="4"/>
      <c r="AC189" s="4"/>
      <c r="AD189" s="4"/>
      <c r="AE189" s="4"/>
      <c r="AF189" s="4"/>
      <c r="AG189" s="4"/>
      <c r="AH189" s="4"/>
      <c r="AI189" s="4"/>
      <c r="AJ189" s="4"/>
      <c r="AK189" s="4"/>
      <c r="AL189" s="4"/>
      <c r="AM189" s="4"/>
      <c r="AN189" s="4"/>
      <c r="AO189" s="4"/>
      <c r="AP189" s="4"/>
      <c r="AQ189" s="4"/>
      <c r="AR189" s="4"/>
    </row>
    <row r="190" spans="28:44" s="3" customFormat="1">
      <c r="AB190" s="4"/>
      <c r="AC190" s="4"/>
      <c r="AD190" s="4"/>
      <c r="AE190" s="4"/>
      <c r="AF190" s="4"/>
      <c r="AG190" s="4"/>
      <c r="AH190" s="4"/>
      <c r="AI190" s="4"/>
      <c r="AJ190" s="4"/>
      <c r="AK190" s="4"/>
      <c r="AL190" s="4"/>
      <c r="AM190" s="4"/>
      <c r="AN190" s="4"/>
      <c r="AO190" s="4"/>
      <c r="AP190" s="4"/>
      <c r="AQ190" s="4"/>
      <c r="AR190" s="4"/>
    </row>
    <row r="191" spans="28:44" s="3" customFormat="1">
      <c r="AB191" s="4"/>
      <c r="AC191" s="4"/>
      <c r="AD191" s="4"/>
      <c r="AE191" s="4"/>
      <c r="AF191" s="4"/>
      <c r="AG191" s="4"/>
      <c r="AH191" s="4"/>
      <c r="AI191" s="4"/>
      <c r="AJ191" s="4"/>
      <c r="AK191" s="4"/>
      <c r="AL191" s="4"/>
      <c r="AM191" s="4"/>
      <c r="AN191" s="4"/>
      <c r="AO191" s="4"/>
      <c r="AP191" s="4"/>
      <c r="AQ191" s="4"/>
      <c r="AR191" s="4"/>
    </row>
    <row r="192" spans="28:44" s="3" customFormat="1">
      <c r="AB192" s="4"/>
      <c r="AC192" s="4"/>
      <c r="AD192" s="4"/>
      <c r="AE192" s="4"/>
      <c r="AF192" s="4"/>
      <c r="AG192" s="4"/>
      <c r="AH192" s="4"/>
      <c r="AI192" s="4"/>
      <c r="AJ192" s="4"/>
      <c r="AK192" s="4"/>
      <c r="AL192" s="4"/>
      <c r="AM192" s="4"/>
      <c r="AN192" s="4"/>
      <c r="AO192" s="4"/>
      <c r="AP192" s="4"/>
      <c r="AQ192" s="4"/>
      <c r="AR192" s="4"/>
    </row>
    <row r="193" spans="28:44" s="3" customFormat="1">
      <c r="AB193" s="4"/>
      <c r="AC193" s="4"/>
      <c r="AD193" s="4"/>
      <c r="AE193" s="4"/>
      <c r="AF193" s="4"/>
      <c r="AG193" s="4"/>
      <c r="AH193" s="4"/>
      <c r="AI193" s="4"/>
      <c r="AJ193" s="4"/>
      <c r="AK193" s="4"/>
      <c r="AL193" s="4"/>
      <c r="AM193" s="4"/>
      <c r="AN193" s="4"/>
      <c r="AO193" s="4"/>
      <c r="AP193" s="4"/>
      <c r="AQ193" s="4"/>
      <c r="AR193" s="4"/>
    </row>
    <row r="194" spans="28:44" s="3" customFormat="1">
      <c r="AB194" s="4"/>
      <c r="AC194" s="4"/>
      <c r="AD194" s="4"/>
      <c r="AE194" s="4"/>
      <c r="AF194" s="4"/>
      <c r="AG194" s="4"/>
      <c r="AH194" s="4"/>
      <c r="AI194" s="4"/>
      <c r="AJ194" s="4"/>
      <c r="AK194" s="4"/>
      <c r="AL194" s="4"/>
      <c r="AM194" s="4"/>
      <c r="AN194" s="4"/>
      <c r="AO194" s="4"/>
      <c r="AP194" s="4"/>
      <c r="AQ194" s="4"/>
      <c r="AR194" s="4"/>
    </row>
    <row r="195" spans="28:44" s="3" customFormat="1">
      <c r="AB195" s="4"/>
      <c r="AC195" s="4"/>
      <c r="AD195" s="4"/>
      <c r="AE195" s="4"/>
      <c r="AF195" s="4"/>
      <c r="AG195" s="4"/>
      <c r="AH195" s="4"/>
      <c r="AI195" s="4"/>
      <c r="AJ195" s="4"/>
      <c r="AK195" s="4"/>
      <c r="AL195" s="4"/>
      <c r="AM195" s="4"/>
      <c r="AN195" s="4"/>
      <c r="AO195" s="4"/>
      <c r="AP195" s="4"/>
      <c r="AQ195" s="4"/>
      <c r="AR195" s="4"/>
    </row>
    <row r="196" spans="28:44" s="3" customFormat="1">
      <c r="AB196" s="4"/>
      <c r="AC196" s="4"/>
      <c r="AD196" s="4"/>
      <c r="AE196" s="4"/>
      <c r="AF196" s="4"/>
      <c r="AG196" s="4"/>
      <c r="AH196" s="4"/>
      <c r="AI196" s="4"/>
      <c r="AJ196" s="4"/>
      <c r="AK196" s="4"/>
      <c r="AL196" s="4"/>
      <c r="AM196" s="4"/>
      <c r="AN196" s="4"/>
      <c r="AO196" s="4"/>
      <c r="AP196" s="4"/>
      <c r="AQ196" s="4"/>
      <c r="AR196" s="4"/>
    </row>
    <row r="197" spans="28:44" s="3" customFormat="1">
      <c r="AB197" s="4"/>
      <c r="AC197" s="4"/>
      <c r="AD197" s="4"/>
      <c r="AE197" s="4"/>
      <c r="AF197" s="4"/>
      <c r="AG197" s="4"/>
      <c r="AH197" s="4"/>
      <c r="AI197" s="4"/>
      <c r="AJ197" s="4"/>
      <c r="AK197" s="4"/>
      <c r="AL197" s="4"/>
      <c r="AM197" s="4"/>
      <c r="AN197" s="4"/>
      <c r="AO197" s="4"/>
      <c r="AP197" s="4"/>
      <c r="AQ197" s="4"/>
      <c r="AR197" s="4"/>
    </row>
    <row r="198" spans="28:44" s="3" customFormat="1">
      <c r="AB198" s="4"/>
      <c r="AC198" s="4"/>
      <c r="AD198" s="4"/>
      <c r="AE198" s="4"/>
      <c r="AF198" s="4"/>
      <c r="AG198" s="4"/>
      <c r="AH198" s="4"/>
      <c r="AI198" s="4"/>
      <c r="AJ198" s="4"/>
      <c r="AK198" s="4"/>
      <c r="AL198" s="4"/>
      <c r="AM198" s="4"/>
      <c r="AN198" s="4"/>
      <c r="AO198" s="4"/>
      <c r="AP198" s="4"/>
      <c r="AQ198" s="4"/>
      <c r="AR198" s="4"/>
    </row>
    <row r="199" spans="28:44" s="3" customFormat="1">
      <c r="AB199" s="4"/>
      <c r="AC199" s="4"/>
      <c r="AD199" s="4"/>
      <c r="AE199" s="4"/>
      <c r="AF199" s="4"/>
      <c r="AG199" s="4"/>
      <c r="AH199" s="4"/>
      <c r="AI199" s="4"/>
      <c r="AJ199" s="4"/>
      <c r="AK199" s="4"/>
      <c r="AL199" s="4"/>
      <c r="AM199" s="4"/>
      <c r="AN199" s="4"/>
      <c r="AO199" s="4"/>
      <c r="AP199" s="4"/>
      <c r="AQ199" s="4"/>
      <c r="AR199" s="4"/>
    </row>
    <row r="200" spans="28:44" s="3" customFormat="1">
      <c r="AB200" s="4"/>
      <c r="AC200" s="4"/>
      <c r="AD200" s="4"/>
      <c r="AE200" s="4"/>
      <c r="AF200" s="4"/>
      <c r="AG200" s="4"/>
      <c r="AH200" s="4"/>
      <c r="AI200" s="4"/>
      <c r="AJ200" s="4"/>
      <c r="AK200" s="4"/>
      <c r="AL200" s="4"/>
      <c r="AM200" s="4"/>
      <c r="AN200" s="4"/>
      <c r="AO200" s="4"/>
      <c r="AP200" s="4"/>
      <c r="AQ200" s="4"/>
      <c r="AR200" s="4"/>
    </row>
  </sheetData>
  <sheetProtection algorithmName="SHA-512" hashValue="l6y8SjOxQAN2srkZAU7UH8VoElvMhK840zC31rzegBpxTanwIORHbVgacsxjEWDVPsn1YLiJ3bjSX8ej8k9sUw==" saltValue="AnbkImcHcMDQ9gIYhVyrVw==" spinCount="100000" sheet="1" objects="1" scenarios="1" selectLockedCells="1"/>
  <mergeCells count="458">
    <mergeCell ref="AG164:AH164"/>
    <mergeCell ref="AI164:AL164"/>
    <mergeCell ref="AM164:AO164"/>
    <mergeCell ref="AQ164:AR164"/>
    <mergeCell ref="AT164:AU164"/>
    <mergeCell ref="AM161:AU161"/>
    <mergeCell ref="AG162:AH162"/>
    <mergeCell ref="AI162:AL162"/>
    <mergeCell ref="AM162:AU162"/>
    <mergeCell ref="AG163:AH163"/>
    <mergeCell ref="AI163:AL163"/>
    <mergeCell ref="AM163:AO163"/>
    <mergeCell ref="AQ163:AR163"/>
    <mergeCell ref="AT163:AU163"/>
    <mergeCell ref="AG158:AU158"/>
    <mergeCell ref="AG159:AI159"/>
    <mergeCell ref="AK159:AM159"/>
    <mergeCell ref="AO159:AQ159"/>
    <mergeCell ref="AS159:AU159"/>
    <mergeCell ref="AG160:AI160"/>
    <mergeCell ref="AK160:AM160"/>
    <mergeCell ref="AO160:AQ160"/>
    <mergeCell ref="AS160:AU160"/>
    <mergeCell ref="AG155:AU155"/>
    <mergeCell ref="AG156:AI156"/>
    <mergeCell ref="AK156:AM156"/>
    <mergeCell ref="AO156:AQ156"/>
    <mergeCell ref="AS156:AU156"/>
    <mergeCell ref="AG157:AI157"/>
    <mergeCell ref="AK157:AM157"/>
    <mergeCell ref="AO157:AQ157"/>
    <mergeCell ref="AS157:AU157"/>
    <mergeCell ref="AK149:AM149"/>
    <mergeCell ref="AO149:AQ149"/>
    <mergeCell ref="AS149:AU149"/>
    <mergeCell ref="AK150:AM150"/>
    <mergeCell ref="AO150:AQ150"/>
    <mergeCell ref="AS150:AU150"/>
    <mergeCell ref="AG152:AU152"/>
    <mergeCell ref="AG153:AU153"/>
    <mergeCell ref="AG154:AU154"/>
    <mergeCell ref="AM144:AU144"/>
    <mergeCell ref="AM145:AO145"/>
    <mergeCell ref="AQ145:AR145"/>
    <mergeCell ref="AT145:AU145"/>
    <mergeCell ref="AM146:AO146"/>
    <mergeCell ref="AQ146:AR146"/>
    <mergeCell ref="AT146:AU146"/>
    <mergeCell ref="AK147:AU147"/>
    <mergeCell ref="AK148:AU148"/>
    <mergeCell ref="AM135:AU135"/>
    <mergeCell ref="AH136:AH143"/>
    <mergeCell ref="AI136:AI143"/>
    <mergeCell ref="AJ136:AJ143"/>
    <mergeCell ref="AM136:AU136"/>
    <mergeCell ref="AM137:AO137"/>
    <mergeCell ref="AQ137:AR137"/>
    <mergeCell ref="AT137:AU137"/>
    <mergeCell ref="AM138:AO138"/>
    <mergeCell ref="AQ138:AR138"/>
    <mergeCell ref="AT138:AU138"/>
    <mergeCell ref="AM139:AU139"/>
    <mergeCell ref="AM140:AU140"/>
    <mergeCell ref="AM141:AO141"/>
    <mergeCell ref="AQ141:AR141"/>
    <mergeCell ref="AT141:AU141"/>
    <mergeCell ref="AM142:AO142"/>
    <mergeCell ref="AQ142:AR142"/>
    <mergeCell ref="AT142:AU142"/>
    <mergeCell ref="AM143:AU143"/>
    <mergeCell ref="AG131:AU131"/>
    <mergeCell ref="AG132:AU132"/>
    <mergeCell ref="AG133:AI133"/>
    <mergeCell ref="AK133:AL133"/>
    <mergeCell ref="AN133:AO133"/>
    <mergeCell ref="AQ133:AR133"/>
    <mergeCell ref="AT133:AU133"/>
    <mergeCell ref="AG134:AI134"/>
    <mergeCell ref="AK134:AL134"/>
    <mergeCell ref="AN134:AO134"/>
    <mergeCell ref="AQ134:AR134"/>
    <mergeCell ref="AT134:AU134"/>
    <mergeCell ref="AJ127:AU127"/>
    <mergeCell ref="AJ128:AU128"/>
    <mergeCell ref="AJ129:AL129"/>
    <mergeCell ref="AN129:AO129"/>
    <mergeCell ref="AQ129:AR129"/>
    <mergeCell ref="AT129:AU129"/>
    <mergeCell ref="AJ130:AL130"/>
    <mergeCell ref="AN130:AO130"/>
    <mergeCell ref="AQ130:AR130"/>
    <mergeCell ref="AT130:AU130"/>
    <mergeCell ref="AI122:AJ122"/>
    <mergeCell ref="AM122:AU122"/>
    <mergeCell ref="AM123:AO123"/>
    <mergeCell ref="AQ123:AR123"/>
    <mergeCell ref="AT123:AU123"/>
    <mergeCell ref="AM124:AO124"/>
    <mergeCell ref="AQ124:AR124"/>
    <mergeCell ref="AT124:AU124"/>
    <mergeCell ref="AG126:AU126"/>
    <mergeCell ref="AM117:AU117"/>
    <mergeCell ref="AM118:AU118"/>
    <mergeCell ref="AM119:AO119"/>
    <mergeCell ref="AQ119:AR119"/>
    <mergeCell ref="AT119:AU119"/>
    <mergeCell ref="AM120:AO120"/>
    <mergeCell ref="AQ120:AR120"/>
    <mergeCell ref="AT120:AU120"/>
    <mergeCell ref="AM121:AU121"/>
    <mergeCell ref="AM113:AU113"/>
    <mergeCell ref="AM114:AU114"/>
    <mergeCell ref="AK115:AL115"/>
    <mergeCell ref="AM115:AO115"/>
    <mergeCell ref="AQ115:AR115"/>
    <mergeCell ref="AT115:AU115"/>
    <mergeCell ref="AK116:AL116"/>
    <mergeCell ref="AM116:AO116"/>
    <mergeCell ref="AQ116:AR116"/>
    <mergeCell ref="AT116:AU116"/>
    <mergeCell ref="AG108:AU108"/>
    <mergeCell ref="AJ109:AU109"/>
    <mergeCell ref="AJ110:AU110"/>
    <mergeCell ref="AJ111:AL111"/>
    <mergeCell ref="AN111:AO111"/>
    <mergeCell ref="AQ111:AR111"/>
    <mergeCell ref="AT111:AU111"/>
    <mergeCell ref="AJ112:AL112"/>
    <mergeCell ref="AN112:AO112"/>
    <mergeCell ref="AQ112:AR112"/>
    <mergeCell ref="AT112:AU112"/>
    <mergeCell ref="AR73:AS73"/>
    <mergeCell ref="AT73:AU73"/>
    <mergeCell ref="AV73:AW73"/>
    <mergeCell ref="AR75:AW75"/>
    <mergeCell ref="AR76:AS76"/>
    <mergeCell ref="AT76:AU76"/>
    <mergeCell ref="AV76:AW76"/>
    <mergeCell ref="AR77:AS77"/>
    <mergeCell ref="AT77:AU77"/>
    <mergeCell ref="AV77:AW77"/>
    <mergeCell ref="AR67:AW67"/>
    <mergeCell ref="AR68:AS68"/>
    <mergeCell ref="AT68:AU68"/>
    <mergeCell ref="AV68:AW68"/>
    <mergeCell ref="AR69:AS69"/>
    <mergeCell ref="AT69:AU69"/>
    <mergeCell ref="AV69:AW69"/>
    <mergeCell ref="AR71:AW71"/>
    <mergeCell ref="AR72:AS72"/>
    <mergeCell ref="AT72:AU72"/>
    <mergeCell ref="AV72:AW72"/>
    <mergeCell ref="AK73:AL73"/>
    <mergeCell ref="AM73:AN73"/>
    <mergeCell ref="AO73:AP73"/>
    <mergeCell ref="AK75:AP75"/>
    <mergeCell ref="AK76:AL76"/>
    <mergeCell ref="AM76:AN76"/>
    <mergeCell ref="AO76:AP76"/>
    <mergeCell ref="AK77:AL77"/>
    <mergeCell ref="AM77:AN77"/>
    <mergeCell ref="AO77:AP77"/>
    <mergeCell ref="BM31:BM32"/>
    <mergeCell ref="BM33:BM34"/>
    <mergeCell ref="BM35:BM36"/>
    <mergeCell ref="BM37:BM38"/>
    <mergeCell ref="AX20:BA21"/>
    <mergeCell ref="AX22:BA23"/>
    <mergeCell ref="BB20:BE21"/>
    <mergeCell ref="AX14:BA15"/>
    <mergeCell ref="AX16:BA17"/>
    <mergeCell ref="BM13:BM14"/>
    <mergeCell ref="BM15:BM16"/>
    <mergeCell ref="BM17:BM18"/>
    <mergeCell ref="BM19:BM20"/>
    <mergeCell ref="BM21:BM22"/>
    <mergeCell ref="BM23:BM24"/>
    <mergeCell ref="BM25:BM26"/>
    <mergeCell ref="BM27:BM28"/>
    <mergeCell ref="BM29:BM30"/>
    <mergeCell ref="L86:P91"/>
    <mergeCell ref="J97:L98"/>
    <mergeCell ref="M104:O105"/>
    <mergeCell ref="J104:L105"/>
    <mergeCell ref="J102:O103"/>
    <mergeCell ref="M106:O107"/>
    <mergeCell ref="J106:L107"/>
    <mergeCell ref="BB14:BE15"/>
    <mergeCell ref="B131:E132"/>
    <mergeCell ref="F131:H132"/>
    <mergeCell ref="K47:K48"/>
    <mergeCell ref="I47:I48"/>
    <mergeCell ref="M108:O109"/>
    <mergeCell ref="AK67:AP67"/>
    <mergeCell ref="AK68:AL68"/>
    <mergeCell ref="AM68:AN68"/>
    <mergeCell ref="AO68:AP68"/>
    <mergeCell ref="AK69:AL69"/>
    <mergeCell ref="AM69:AN69"/>
    <mergeCell ref="AO69:AP69"/>
    <mergeCell ref="AK71:AP71"/>
    <mergeCell ref="AK72:AL72"/>
    <mergeCell ref="AM72:AN72"/>
    <mergeCell ref="AO72:AP72"/>
    <mergeCell ref="AC18:AE19"/>
    <mergeCell ref="AC28:AE29"/>
    <mergeCell ref="AC34:AE35"/>
    <mergeCell ref="AC36:AE36"/>
    <mergeCell ref="AC23:AE24"/>
    <mergeCell ref="AH28:AJ29"/>
    <mergeCell ref="AH34:AJ35"/>
    <mergeCell ref="AH36:AJ36"/>
    <mergeCell ref="I68:K69"/>
    <mergeCell ref="AD61:AE61"/>
    <mergeCell ref="AF61:AG61"/>
    <mergeCell ref="AH61:AI61"/>
    <mergeCell ref="AI64:AJ64"/>
    <mergeCell ref="AD67:AI67"/>
    <mergeCell ref="AD68:AE68"/>
    <mergeCell ref="AF68:AG68"/>
    <mergeCell ref="AH68:AI68"/>
    <mergeCell ref="AD69:AE69"/>
    <mergeCell ref="AF69:AG69"/>
    <mergeCell ref="AH69:AI69"/>
    <mergeCell ref="AD56:AI56"/>
    <mergeCell ref="AD57:AE57"/>
    <mergeCell ref="AF57:AG57"/>
    <mergeCell ref="AH57:AI57"/>
    <mergeCell ref="AF97:AI97"/>
    <mergeCell ref="AJ97:AK97"/>
    <mergeCell ref="AD99:AK99"/>
    <mergeCell ref="AD100:AE100"/>
    <mergeCell ref="AF100:AI100"/>
    <mergeCell ref="AJ100:AK100"/>
    <mergeCell ref="AD85:AE85"/>
    <mergeCell ref="AF85:AG85"/>
    <mergeCell ref="AH85:AI85"/>
    <mergeCell ref="AJ85:AK85"/>
    <mergeCell ref="AD87:AK87"/>
    <mergeCell ref="AD88:AE88"/>
    <mergeCell ref="AF88:AI88"/>
    <mergeCell ref="AJ88:AK88"/>
    <mergeCell ref="AD89:AE89"/>
    <mergeCell ref="AF89:AI89"/>
    <mergeCell ref="AJ89:AK89"/>
    <mergeCell ref="AD77:AE77"/>
    <mergeCell ref="AF77:AG77"/>
    <mergeCell ref="AD101:AE101"/>
    <mergeCell ref="AF101:AI101"/>
    <mergeCell ref="AJ101:AK101"/>
    <mergeCell ref="AD91:AK91"/>
    <mergeCell ref="AD92:AE92"/>
    <mergeCell ref="AF92:AI92"/>
    <mergeCell ref="AJ92:AK92"/>
    <mergeCell ref="AD93:AE93"/>
    <mergeCell ref="AF93:AI93"/>
    <mergeCell ref="AJ93:AK93"/>
    <mergeCell ref="AD95:AK95"/>
    <mergeCell ref="AD96:AE96"/>
    <mergeCell ref="AF96:AI96"/>
    <mergeCell ref="AJ96:AK96"/>
    <mergeCell ref="AH77:AI77"/>
    <mergeCell ref="AI80:AJ80"/>
    <mergeCell ref="AD83:AK83"/>
    <mergeCell ref="AD84:AE84"/>
    <mergeCell ref="AF84:AG84"/>
    <mergeCell ref="AH84:AI84"/>
    <mergeCell ref="AJ84:AK84"/>
    <mergeCell ref="AD97:AE97"/>
    <mergeCell ref="AD71:AI71"/>
    <mergeCell ref="AD72:AE72"/>
    <mergeCell ref="AF72:AG72"/>
    <mergeCell ref="AH72:AI72"/>
    <mergeCell ref="AD73:AE73"/>
    <mergeCell ref="AF73:AG73"/>
    <mergeCell ref="AH73:AI73"/>
    <mergeCell ref="AD75:AI75"/>
    <mergeCell ref="AD76:AE76"/>
    <mergeCell ref="AF76:AG76"/>
    <mergeCell ref="AH76:AI76"/>
    <mergeCell ref="AD58:AE58"/>
    <mergeCell ref="AF58:AG58"/>
    <mergeCell ref="AH58:AI58"/>
    <mergeCell ref="AD60:AE60"/>
    <mergeCell ref="AF60:AG60"/>
    <mergeCell ref="AH60:AI60"/>
    <mergeCell ref="AD52:AM52"/>
    <mergeCell ref="AD53:AE53"/>
    <mergeCell ref="AF53:AG53"/>
    <mergeCell ref="AH53:AI53"/>
    <mergeCell ref="AJ53:AK53"/>
    <mergeCell ref="AL53:AM53"/>
    <mergeCell ref="AD54:AE54"/>
    <mergeCell ref="AF54:AG54"/>
    <mergeCell ref="AH54:AI54"/>
    <mergeCell ref="AJ54:AK54"/>
    <mergeCell ref="AL54:AM54"/>
    <mergeCell ref="AC45:AO46"/>
    <mergeCell ref="AD48:AK48"/>
    <mergeCell ref="AD49:AE49"/>
    <mergeCell ref="AF49:AG49"/>
    <mergeCell ref="AH49:AI49"/>
    <mergeCell ref="AJ49:AK49"/>
    <mergeCell ref="AD50:AE50"/>
    <mergeCell ref="AF50:AG50"/>
    <mergeCell ref="AH50:AI50"/>
    <mergeCell ref="AJ50:AK50"/>
    <mergeCell ref="I61:O62"/>
    <mergeCell ref="C61:H62"/>
    <mergeCell ref="I63:O64"/>
    <mergeCell ref="C63:H64"/>
    <mergeCell ref="C76:H77"/>
    <mergeCell ref="I76:O77"/>
    <mergeCell ref="C78:H79"/>
    <mergeCell ref="I78:O79"/>
    <mergeCell ref="L68:O69"/>
    <mergeCell ref="AH18:AJ19"/>
    <mergeCell ref="C72:O73"/>
    <mergeCell ref="C74:H75"/>
    <mergeCell ref="I74:O75"/>
    <mergeCell ref="C59:H60"/>
    <mergeCell ref="I59:O60"/>
    <mergeCell ref="C65:H66"/>
    <mergeCell ref="I65:O66"/>
    <mergeCell ref="L50:O51"/>
    <mergeCell ref="I50:K51"/>
    <mergeCell ref="C53:O54"/>
    <mergeCell ref="I55:O56"/>
    <mergeCell ref="C55:H56"/>
    <mergeCell ref="C57:H58"/>
    <mergeCell ref="I57:O58"/>
    <mergeCell ref="J41:K42"/>
    <mergeCell ref="L41:O42"/>
    <mergeCell ref="C43:E44"/>
    <mergeCell ref="F43:G44"/>
    <mergeCell ref="H43:I44"/>
    <mergeCell ref="J43:K44"/>
    <mergeCell ref="L43:O44"/>
    <mergeCell ref="F47:H48"/>
    <mergeCell ref="C47:E48"/>
    <mergeCell ref="C41:E42"/>
    <mergeCell ref="F41:G42"/>
    <mergeCell ref="H41:I42"/>
    <mergeCell ref="C45:E46"/>
    <mergeCell ref="F45:G46"/>
    <mergeCell ref="H45:I46"/>
    <mergeCell ref="J45:K46"/>
    <mergeCell ref="L45:O46"/>
    <mergeCell ref="C39:E40"/>
    <mergeCell ref="F39:G40"/>
    <mergeCell ref="H39:I40"/>
    <mergeCell ref="J39:K40"/>
    <mergeCell ref="L39:O40"/>
    <mergeCell ref="C37:E38"/>
    <mergeCell ref="F37:G38"/>
    <mergeCell ref="H37:I38"/>
    <mergeCell ref="J37:K38"/>
    <mergeCell ref="L37:O38"/>
    <mergeCell ref="F35:G36"/>
    <mergeCell ref="H35:I36"/>
    <mergeCell ref="J35:K36"/>
    <mergeCell ref="L35:O36"/>
    <mergeCell ref="C35:E36"/>
    <mergeCell ref="C33:E34"/>
    <mergeCell ref="F33:G34"/>
    <mergeCell ref="H33:I34"/>
    <mergeCell ref="J33:K34"/>
    <mergeCell ref="L33:O34"/>
    <mergeCell ref="L21:O22"/>
    <mergeCell ref="J21:K22"/>
    <mergeCell ref="H21:I22"/>
    <mergeCell ref="F21:G22"/>
    <mergeCell ref="C21:E22"/>
    <mergeCell ref="C27:E28"/>
    <mergeCell ref="F27:G28"/>
    <mergeCell ref="H27:I28"/>
    <mergeCell ref="J27:K28"/>
    <mergeCell ref="L27:O28"/>
    <mergeCell ref="C25:E26"/>
    <mergeCell ref="F25:G26"/>
    <mergeCell ref="H25:I26"/>
    <mergeCell ref="J25:K26"/>
    <mergeCell ref="L25:O26"/>
    <mergeCell ref="C23:E24"/>
    <mergeCell ref="F23:G24"/>
    <mergeCell ref="H23:I24"/>
    <mergeCell ref="J23:K24"/>
    <mergeCell ref="L23:O24"/>
    <mergeCell ref="C31:E32"/>
    <mergeCell ref="F31:G32"/>
    <mergeCell ref="H31:I32"/>
    <mergeCell ref="J31:K32"/>
    <mergeCell ref="L31:O32"/>
    <mergeCell ref="C29:E30"/>
    <mergeCell ref="F29:G30"/>
    <mergeCell ref="H29:I30"/>
    <mergeCell ref="J29:K30"/>
    <mergeCell ref="L29:O30"/>
    <mergeCell ref="P43:P44"/>
    <mergeCell ref="P45:P46"/>
    <mergeCell ref="P33:P34"/>
    <mergeCell ref="P35:P36"/>
    <mergeCell ref="P37:P38"/>
    <mergeCell ref="P39:P40"/>
    <mergeCell ref="P41:P42"/>
    <mergeCell ref="P23:P24"/>
    <mergeCell ref="P25:P26"/>
    <mergeCell ref="P27:P28"/>
    <mergeCell ref="P29:P30"/>
    <mergeCell ref="P31:P32"/>
    <mergeCell ref="B78:B79"/>
    <mergeCell ref="B126:E127"/>
    <mergeCell ref="B128:E129"/>
    <mergeCell ref="B133:E134"/>
    <mergeCell ref="J121:O122"/>
    <mergeCell ref="M124:O125"/>
    <mergeCell ref="J124:L125"/>
    <mergeCell ref="I128:P129"/>
    <mergeCell ref="F128:H129"/>
    <mergeCell ref="F133:H134"/>
    <mergeCell ref="I133:P134"/>
    <mergeCell ref="F126:H127"/>
    <mergeCell ref="B121:H124"/>
    <mergeCell ref="C86:F87"/>
    <mergeCell ref="C88:F89"/>
    <mergeCell ref="C90:F91"/>
    <mergeCell ref="L81:O82"/>
    <mergeCell ref="I81:K82"/>
    <mergeCell ref="J108:L109"/>
    <mergeCell ref="M110:O111"/>
    <mergeCell ref="J110:L111"/>
    <mergeCell ref="M97:O98"/>
    <mergeCell ref="H114:P114"/>
    <mergeCell ref="H116:P116"/>
    <mergeCell ref="B88:B89"/>
    <mergeCell ref="I106:I107"/>
    <mergeCell ref="P106:P107"/>
    <mergeCell ref="I124:I125"/>
    <mergeCell ref="R12:X16"/>
    <mergeCell ref="A55:A56"/>
    <mergeCell ref="A57:A58"/>
    <mergeCell ref="A59:A60"/>
    <mergeCell ref="A61:A62"/>
    <mergeCell ref="A63:A64"/>
    <mergeCell ref="A65:A66"/>
    <mergeCell ref="A74:A75"/>
    <mergeCell ref="A76:A77"/>
    <mergeCell ref="A78:A79"/>
    <mergeCell ref="A88:A89"/>
    <mergeCell ref="F106:H107"/>
    <mergeCell ref="B55:B56"/>
    <mergeCell ref="B57:B58"/>
    <mergeCell ref="B59:B60"/>
    <mergeCell ref="B61:B62"/>
    <mergeCell ref="B63:B64"/>
    <mergeCell ref="B65:B66"/>
    <mergeCell ref="B74:B75"/>
    <mergeCell ref="B76:B77"/>
  </mergeCells>
  <dataValidations count="8">
    <dataValidation type="list" allowBlank="1" showInputMessage="1" showErrorMessage="1" sqref="C55:H56" xr:uid="{596129C7-9241-411C-8276-7CB703799EC5}">
      <formula1>"1,2,3"</formula1>
    </dataValidation>
    <dataValidation type="list" allowBlank="1" showInputMessage="1" showErrorMessage="1" sqref="C57:H58" xr:uid="{91769C4F-8318-4DFF-B89E-E0EE6D492A45}">
      <formula1>"40%,45%,50%,55%,60%,65%,70%,80%"</formula1>
    </dataValidation>
    <dataValidation type="list" allowBlank="1" showInputMessage="1" showErrorMessage="1" sqref="C59:H60" xr:uid="{F4E1C5F2-7B78-4E37-9B7A-B33C48985A02}">
      <formula1>"2,6,12"</formula1>
    </dataValidation>
    <dataValidation type="list" allowBlank="1" showInputMessage="1" showErrorMessage="1" sqref="C61:H62" xr:uid="{D1776386-D64B-431C-9745-1A793F7E4EB4}">
      <formula1>"50,100,150,200"</formula1>
    </dataValidation>
    <dataValidation type="list" allowBlank="1" showInputMessage="1" showErrorMessage="1" sqref="C63:H64" xr:uid="{08A10FDE-8D5D-4FEB-86B8-AE79BC719521}">
      <formula1>"12,24,48"</formula1>
    </dataValidation>
    <dataValidation type="list" allowBlank="1" showInputMessage="1" showErrorMessage="1" sqref="C65:H66 C76:H77" xr:uid="{27155E1E-D1C7-488C-8F58-02B054EDD5DE}">
      <formula1>"80%,85%,90%,95%"</formula1>
    </dataValidation>
    <dataValidation type="list" allowBlank="1" showInputMessage="1" showErrorMessage="1" sqref="C74:H75" xr:uid="{C707079B-07F5-4D5C-B0AF-30B47C4321B1}">
      <formula1>"30,50,100,120,150,180,200,250,280,300,310,320,340,360,380,400"</formula1>
    </dataValidation>
    <dataValidation type="list" allowBlank="1" showInputMessage="1" showErrorMessage="1" sqref="C78:H79" xr:uid="{D0833859-1836-44C4-82E5-68A7DD057792}">
      <formula1>"2,2.5,3,3.5,4,4.5,5,5.5,6,6.5,7,7.5,8"</formula1>
    </dataValidation>
  </dataValidations>
  <pageMargins left="0.7" right="0.7" top="0.75" bottom="0.75" header="0.3" footer="0.3"/>
  <pageSetup paperSize="9" orientation="portrait" r:id="rId1"/>
  <ignoredErrors>
    <ignoredError sqref="AJ97" unlockedFormula="1"/>
    <ignoredError sqref="AD97 AD101 AF97 AF101 AJ101" evalError="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6B837-F6A1-41D1-8445-0AAA62523579}">
  <dimension ref="B2:K73"/>
  <sheetViews>
    <sheetView workbookViewId="0">
      <selection activeCell="B2" sqref="B2:E60"/>
    </sheetView>
  </sheetViews>
  <sheetFormatPr defaultRowHeight="15"/>
  <cols>
    <col min="2" max="2" width="19.5703125" customWidth="1"/>
    <col min="3" max="3" width="27.5703125" customWidth="1"/>
    <col min="4" max="4" width="27.7109375" customWidth="1"/>
    <col min="5" max="5" width="27.28515625" customWidth="1"/>
    <col min="10" max="11" width="9.140625" customWidth="1"/>
  </cols>
  <sheetData>
    <row r="2" spans="2:5" ht="15" customHeight="1">
      <c r="B2" s="16" t="s">
        <v>32</v>
      </c>
      <c r="C2" s="13" t="s">
        <v>0</v>
      </c>
      <c r="D2" s="13" t="s">
        <v>14</v>
      </c>
      <c r="E2" s="17" t="s">
        <v>33</v>
      </c>
    </row>
    <row r="3" spans="2:5" ht="18.75" hidden="1" customHeight="1">
      <c r="B3" s="8" t="s">
        <v>34</v>
      </c>
      <c r="C3" s="11" t="s">
        <v>35</v>
      </c>
      <c r="D3" s="12" t="s">
        <v>36</v>
      </c>
      <c r="E3" s="15" t="s">
        <v>37</v>
      </c>
    </row>
    <row r="4" spans="2:5" ht="18.75" hidden="1" customHeight="1">
      <c r="B4" s="9" t="s">
        <v>34</v>
      </c>
      <c r="C4" s="9" t="s">
        <v>38</v>
      </c>
      <c r="D4" s="10" t="s">
        <v>39</v>
      </c>
      <c r="E4" s="14" t="s">
        <v>40</v>
      </c>
    </row>
    <row r="5" spans="2:5" ht="18.75" hidden="1" customHeight="1">
      <c r="B5" s="8" t="s">
        <v>34</v>
      </c>
      <c r="C5" s="11" t="s">
        <v>41</v>
      </c>
      <c r="D5" s="12" t="s">
        <v>42</v>
      </c>
      <c r="E5" s="15" t="s">
        <v>43</v>
      </c>
    </row>
    <row r="6" spans="2:5" ht="18.75" hidden="1" customHeight="1">
      <c r="B6" s="9" t="s">
        <v>34</v>
      </c>
      <c r="C6" s="9" t="s">
        <v>44</v>
      </c>
      <c r="D6" s="10" t="s">
        <v>45</v>
      </c>
      <c r="E6" s="14" t="s">
        <v>46</v>
      </c>
    </row>
    <row r="7" spans="2:5" ht="18.75" hidden="1" customHeight="1">
      <c r="B7" s="8" t="s">
        <v>34</v>
      </c>
      <c r="C7" s="11" t="s">
        <v>62</v>
      </c>
      <c r="D7" s="12" t="s">
        <v>63</v>
      </c>
      <c r="E7" s="15" t="s">
        <v>64</v>
      </c>
    </row>
    <row r="8" spans="2:5" ht="18.75" hidden="1" customHeight="1">
      <c r="B8" s="9" t="s">
        <v>34</v>
      </c>
      <c r="C8" s="9" t="s">
        <v>65</v>
      </c>
      <c r="D8" s="10" t="s">
        <v>66</v>
      </c>
      <c r="E8" s="14" t="s">
        <v>67</v>
      </c>
    </row>
    <row r="9" spans="2:5" ht="18.75" hidden="1" customHeight="1">
      <c r="B9" s="8" t="s">
        <v>34</v>
      </c>
      <c r="C9" s="11" t="s">
        <v>185</v>
      </c>
      <c r="D9" s="12" t="s">
        <v>143</v>
      </c>
      <c r="E9" s="15" t="s">
        <v>144</v>
      </c>
    </row>
    <row r="10" spans="2:5" ht="18.75" hidden="1" customHeight="1">
      <c r="B10" s="9" t="s">
        <v>34</v>
      </c>
      <c r="C10" s="9" t="s">
        <v>47</v>
      </c>
      <c r="D10" s="10" t="s">
        <v>48</v>
      </c>
      <c r="E10" s="14" t="s">
        <v>49</v>
      </c>
    </row>
    <row r="11" spans="2:5" ht="18.75" hidden="1" customHeight="1">
      <c r="B11" s="8" t="s">
        <v>34</v>
      </c>
      <c r="C11" s="11" t="s">
        <v>50</v>
      </c>
      <c r="D11" s="12" t="s">
        <v>51</v>
      </c>
      <c r="E11" s="15" t="s">
        <v>51</v>
      </c>
    </row>
    <row r="12" spans="2:5" ht="18.75" hidden="1">
      <c r="B12" s="9" t="s">
        <v>152</v>
      </c>
      <c r="C12" s="9" t="s">
        <v>52</v>
      </c>
      <c r="D12" s="10" t="s">
        <v>53</v>
      </c>
      <c r="E12" s="14" t="s">
        <v>49</v>
      </c>
    </row>
    <row r="13" spans="2:5" ht="18.75" hidden="1" customHeight="1">
      <c r="B13" s="8" t="s">
        <v>156</v>
      </c>
      <c r="C13" s="11" t="s">
        <v>54</v>
      </c>
      <c r="D13" s="12" t="s">
        <v>55</v>
      </c>
      <c r="E13" s="15" t="s">
        <v>56</v>
      </c>
    </row>
    <row r="14" spans="2:5" ht="18.75" hidden="1" customHeight="1">
      <c r="B14" s="9" t="s">
        <v>153</v>
      </c>
      <c r="C14" s="9" t="s">
        <v>57</v>
      </c>
      <c r="D14" s="10" t="s">
        <v>158</v>
      </c>
      <c r="E14" s="14" t="s">
        <v>49</v>
      </c>
    </row>
    <row r="15" spans="2:5" ht="18.75" hidden="1" customHeight="1">
      <c r="B15" s="8" t="s">
        <v>154</v>
      </c>
      <c r="C15" s="51" t="s">
        <v>191</v>
      </c>
      <c r="D15" s="12" t="s">
        <v>133</v>
      </c>
      <c r="E15" s="15" t="s">
        <v>172</v>
      </c>
    </row>
    <row r="16" spans="2:5" ht="18.75" hidden="1" customHeight="1">
      <c r="B16" s="9" t="s">
        <v>154</v>
      </c>
      <c r="C16" s="52" t="s">
        <v>193</v>
      </c>
      <c r="D16" s="10" t="s">
        <v>192</v>
      </c>
      <c r="E16" s="14" t="s">
        <v>60</v>
      </c>
    </row>
    <row r="17" spans="2:5" ht="18.75" hidden="1" customHeight="1">
      <c r="B17" s="8" t="s">
        <v>154</v>
      </c>
      <c r="C17" s="51" t="s">
        <v>190</v>
      </c>
      <c r="D17" s="12" t="s">
        <v>189</v>
      </c>
      <c r="E17" s="15" t="s">
        <v>61</v>
      </c>
    </row>
    <row r="18" spans="2:5" ht="18.75" hidden="1" customHeight="1">
      <c r="B18" s="9" t="s">
        <v>152</v>
      </c>
      <c r="C18" s="9" t="s">
        <v>68</v>
      </c>
      <c r="D18" s="10" t="s">
        <v>69</v>
      </c>
      <c r="E18" s="14" t="s">
        <v>49</v>
      </c>
    </row>
    <row r="19" spans="2:5" ht="18.75" hidden="1" customHeight="1">
      <c r="B19" s="8" t="s">
        <v>155</v>
      </c>
      <c r="C19" s="11" t="s">
        <v>70</v>
      </c>
      <c r="D19" s="12" t="s">
        <v>71</v>
      </c>
      <c r="E19" s="15" t="s">
        <v>72</v>
      </c>
    </row>
    <row r="20" spans="2:5" ht="18.75" hidden="1" customHeight="1">
      <c r="B20" s="9" t="s">
        <v>152</v>
      </c>
      <c r="C20" s="9" t="s">
        <v>73</v>
      </c>
      <c r="D20" s="10" t="s">
        <v>74</v>
      </c>
      <c r="E20" s="14" t="s">
        <v>75</v>
      </c>
    </row>
    <row r="21" spans="2:5" ht="18.75" hidden="1" customHeight="1">
      <c r="B21" s="8" t="s">
        <v>152</v>
      </c>
      <c r="C21" s="11" t="s">
        <v>76</v>
      </c>
      <c r="D21" s="12" t="s">
        <v>77</v>
      </c>
      <c r="E21" s="15" t="s">
        <v>49</v>
      </c>
    </row>
    <row r="22" spans="2:5" ht="18.75" hidden="1">
      <c r="B22" s="9" t="s">
        <v>152</v>
      </c>
      <c r="C22" s="9" t="s">
        <v>78</v>
      </c>
      <c r="D22" s="10" t="s">
        <v>51</v>
      </c>
      <c r="E22" s="14" t="s">
        <v>49</v>
      </c>
    </row>
    <row r="23" spans="2:5" ht="18.75" hidden="1" customHeight="1">
      <c r="B23" s="8" t="s">
        <v>152</v>
      </c>
      <c r="C23" s="11" t="s">
        <v>79</v>
      </c>
      <c r="D23" s="12" t="s">
        <v>60</v>
      </c>
      <c r="E23" s="15" t="s">
        <v>74</v>
      </c>
    </row>
    <row r="24" spans="2:5" ht="18.75" hidden="1">
      <c r="B24" s="9" t="s">
        <v>152</v>
      </c>
      <c r="C24" s="9" t="s">
        <v>80</v>
      </c>
      <c r="D24" s="10" t="s">
        <v>58</v>
      </c>
      <c r="E24" s="14" t="s">
        <v>49</v>
      </c>
    </row>
    <row r="25" spans="2:5" ht="18.75" hidden="1" customHeight="1">
      <c r="B25" s="8" t="s">
        <v>152</v>
      </c>
      <c r="C25" s="11" t="s">
        <v>81</v>
      </c>
      <c r="D25" s="12" t="s">
        <v>63</v>
      </c>
      <c r="E25" s="15" t="s">
        <v>82</v>
      </c>
    </row>
    <row r="26" spans="2:5" ht="18.75" hidden="1" customHeight="1">
      <c r="B26" s="9" t="s">
        <v>156</v>
      </c>
      <c r="C26" s="9" t="s">
        <v>83</v>
      </c>
      <c r="D26" s="10" t="s">
        <v>39</v>
      </c>
      <c r="E26" s="14" t="s">
        <v>39</v>
      </c>
    </row>
    <row r="27" spans="2:5" ht="18.75" hidden="1" customHeight="1">
      <c r="B27" s="8" t="s">
        <v>155</v>
      </c>
      <c r="C27" s="11" t="s">
        <v>84</v>
      </c>
      <c r="D27" s="12" t="s">
        <v>71</v>
      </c>
      <c r="E27" s="15" t="s">
        <v>39</v>
      </c>
    </row>
    <row r="28" spans="2:5" ht="18.75" hidden="1" customHeight="1">
      <c r="B28" s="9" t="s">
        <v>152</v>
      </c>
      <c r="C28" s="9" t="s">
        <v>85</v>
      </c>
      <c r="D28" s="10" t="s">
        <v>51</v>
      </c>
      <c r="E28" s="14" t="s">
        <v>49</v>
      </c>
    </row>
    <row r="29" spans="2:5" ht="18.75" hidden="1">
      <c r="B29" s="8" t="s">
        <v>155</v>
      </c>
      <c r="C29" s="11" t="s">
        <v>86</v>
      </c>
      <c r="D29" s="12" t="s">
        <v>37</v>
      </c>
      <c r="E29" s="15" t="s">
        <v>186</v>
      </c>
    </row>
    <row r="30" spans="2:5" ht="18.75" hidden="1" customHeight="1">
      <c r="B30" s="9" t="s">
        <v>156</v>
      </c>
      <c r="C30" s="9" t="s">
        <v>87</v>
      </c>
      <c r="D30" s="10" t="s">
        <v>88</v>
      </c>
      <c r="E30" s="14" t="s">
        <v>89</v>
      </c>
    </row>
    <row r="31" spans="2:5" ht="18.75" hidden="1">
      <c r="B31" s="8" t="s">
        <v>156</v>
      </c>
      <c r="C31" s="11" t="s">
        <v>90</v>
      </c>
      <c r="D31" s="12" t="s">
        <v>63</v>
      </c>
      <c r="E31" s="15" t="s">
        <v>49</v>
      </c>
    </row>
    <row r="32" spans="2:5" ht="18.75" hidden="1" customHeight="1">
      <c r="B32" s="9" t="s">
        <v>34</v>
      </c>
      <c r="C32" s="9" t="s">
        <v>91</v>
      </c>
      <c r="D32" s="10" t="s">
        <v>92</v>
      </c>
      <c r="E32" s="14" t="s">
        <v>49</v>
      </c>
    </row>
    <row r="33" spans="2:11" ht="18.75" hidden="1">
      <c r="B33" s="8" t="s">
        <v>156</v>
      </c>
      <c r="C33" s="11" t="s">
        <v>95</v>
      </c>
      <c r="D33" s="12" t="s">
        <v>96</v>
      </c>
      <c r="E33" s="15" t="s">
        <v>97</v>
      </c>
    </row>
    <row r="34" spans="2:11" ht="18.75" hidden="1" customHeight="1">
      <c r="B34" s="9" t="s">
        <v>156</v>
      </c>
      <c r="C34" s="9" t="s">
        <v>98</v>
      </c>
      <c r="D34" s="10" t="s">
        <v>74</v>
      </c>
      <c r="E34" s="14" t="s">
        <v>74</v>
      </c>
    </row>
    <row r="35" spans="2:11" ht="18.75" hidden="1" customHeight="1">
      <c r="B35" s="8" t="s">
        <v>156</v>
      </c>
      <c r="C35" s="11" t="s">
        <v>99</v>
      </c>
      <c r="D35" s="12" t="s">
        <v>100</v>
      </c>
      <c r="E35" s="15" t="s">
        <v>101</v>
      </c>
    </row>
    <row r="36" spans="2:11" ht="18.75" hidden="1" customHeight="1">
      <c r="B36" s="9" t="s">
        <v>157</v>
      </c>
      <c r="C36" s="9" t="s">
        <v>160</v>
      </c>
      <c r="D36" s="10" t="s">
        <v>161</v>
      </c>
      <c r="E36" s="14" t="s">
        <v>118</v>
      </c>
    </row>
    <row r="37" spans="2:11" ht="18.75" hidden="1" customHeight="1">
      <c r="B37" s="8" t="s">
        <v>157</v>
      </c>
      <c r="C37" s="11" t="s">
        <v>102</v>
      </c>
      <c r="D37" s="12" t="s">
        <v>159</v>
      </c>
      <c r="E37" s="15" t="s">
        <v>104</v>
      </c>
    </row>
    <row r="38" spans="2:11" ht="18.75" hidden="1" customHeight="1">
      <c r="B38" s="9" t="s">
        <v>157</v>
      </c>
      <c r="C38" s="9" t="s">
        <v>105</v>
      </c>
      <c r="D38" s="10" t="s">
        <v>106</v>
      </c>
      <c r="E38" s="14" t="s">
        <v>107</v>
      </c>
    </row>
    <row r="39" spans="2:11" ht="18.75" hidden="1" customHeight="1">
      <c r="B39" s="8" t="s">
        <v>157</v>
      </c>
      <c r="C39" s="11" t="s">
        <v>108</v>
      </c>
      <c r="D39" s="12" t="s">
        <v>109</v>
      </c>
      <c r="E39" s="15" t="s">
        <v>106</v>
      </c>
    </row>
    <row r="40" spans="2:11" ht="18.75" hidden="1" customHeight="1">
      <c r="B40" s="9" t="s">
        <v>157</v>
      </c>
      <c r="C40" s="9" t="s">
        <v>110</v>
      </c>
      <c r="D40" s="10" t="s">
        <v>111</v>
      </c>
      <c r="E40" s="14" t="s">
        <v>49</v>
      </c>
    </row>
    <row r="41" spans="2:11" ht="18.75" hidden="1" customHeight="1">
      <c r="B41" s="8" t="s">
        <v>157</v>
      </c>
      <c r="C41" s="11" t="s">
        <v>112</v>
      </c>
      <c r="D41" s="12" t="s">
        <v>109</v>
      </c>
      <c r="E41" s="15" t="s">
        <v>49</v>
      </c>
    </row>
    <row r="42" spans="2:11" ht="18.75" hidden="1" customHeight="1">
      <c r="B42" s="9" t="s">
        <v>157</v>
      </c>
      <c r="C42" s="9" t="s">
        <v>113</v>
      </c>
      <c r="D42" s="10" t="s">
        <v>114</v>
      </c>
      <c r="E42" s="14" t="s">
        <v>115</v>
      </c>
    </row>
    <row r="43" spans="2:11" ht="18.75" hidden="1" customHeight="1">
      <c r="B43" s="8" t="s">
        <v>157</v>
      </c>
      <c r="C43" s="11" t="s">
        <v>116</v>
      </c>
      <c r="D43" s="12" t="s">
        <v>103</v>
      </c>
      <c r="E43" s="15" t="s">
        <v>49</v>
      </c>
    </row>
    <row r="44" spans="2:11" ht="18.75" hidden="1" customHeight="1">
      <c r="B44" s="9" t="s">
        <v>157</v>
      </c>
      <c r="C44" s="9" t="s">
        <v>117</v>
      </c>
      <c r="D44" s="10" t="s">
        <v>118</v>
      </c>
      <c r="E44" s="14" t="s">
        <v>36</v>
      </c>
    </row>
    <row r="45" spans="2:11" ht="18.75" hidden="1">
      <c r="B45" s="8" t="s">
        <v>157</v>
      </c>
      <c r="C45" s="11" t="s">
        <v>119</v>
      </c>
      <c r="D45" s="12" t="s">
        <v>120</v>
      </c>
      <c r="E45" s="15" t="s">
        <v>49</v>
      </c>
    </row>
    <row r="46" spans="2:11" ht="18.75" hidden="1" customHeight="1">
      <c r="B46" s="9" t="s">
        <v>157</v>
      </c>
      <c r="C46" s="9" t="s">
        <v>121</v>
      </c>
      <c r="D46" s="10" t="s">
        <v>122</v>
      </c>
      <c r="E46" s="14" t="s">
        <v>49</v>
      </c>
      <c r="G46" s="18"/>
      <c r="H46" s="18"/>
      <c r="I46" s="18"/>
      <c r="J46" s="18"/>
      <c r="K46" s="18"/>
    </row>
    <row r="47" spans="2:11" ht="18.75" hidden="1" customHeight="1">
      <c r="B47" s="8" t="s">
        <v>34</v>
      </c>
      <c r="C47" s="11" t="s">
        <v>123</v>
      </c>
      <c r="D47" s="12" t="s">
        <v>118</v>
      </c>
      <c r="E47" s="15" t="s">
        <v>124</v>
      </c>
      <c r="G47" s="18"/>
      <c r="H47" s="19"/>
      <c r="I47" s="20"/>
      <c r="J47" s="20"/>
      <c r="K47" s="18"/>
    </row>
    <row r="48" spans="2:11" ht="18.75" hidden="1" customHeight="1">
      <c r="B48" s="9" t="s">
        <v>34</v>
      </c>
      <c r="C48" s="9" t="s">
        <v>125</v>
      </c>
      <c r="D48" s="10" t="s">
        <v>124</v>
      </c>
      <c r="E48" s="14" t="s">
        <v>107</v>
      </c>
      <c r="G48" s="18"/>
      <c r="H48" s="19"/>
      <c r="I48" s="20"/>
      <c r="J48" s="20"/>
      <c r="K48" s="18"/>
    </row>
    <row r="49" spans="2:11" ht="18.75" hidden="1" customHeight="1">
      <c r="B49" s="8" t="s">
        <v>34</v>
      </c>
      <c r="C49" s="11" t="s">
        <v>126</v>
      </c>
      <c r="D49" s="12" t="s">
        <v>127</v>
      </c>
      <c r="E49" s="15" t="s">
        <v>107</v>
      </c>
      <c r="G49" s="18"/>
      <c r="H49" s="18"/>
      <c r="I49" s="18"/>
      <c r="J49" s="18"/>
      <c r="K49" s="18"/>
    </row>
    <row r="50" spans="2:11" ht="18.75" hidden="1">
      <c r="B50" s="9" t="s">
        <v>157</v>
      </c>
      <c r="C50" s="9" t="s">
        <v>128</v>
      </c>
      <c r="D50" s="10" t="s">
        <v>129</v>
      </c>
      <c r="E50" s="14" t="s">
        <v>49</v>
      </c>
      <c r="G50" s="19"/>
      <c r="H50" s="20"/>
      <c r="I50" s="20"/>
      <c r="J50" s="18"/>
      <c r="K50" s="18"/>
    </row>
    <row r="51" spans="2:11" ht="18.75" hidden="1" customHeight="1">
      <c r="B51" s="8" t="s">
        <v>157</v>
      </c>
      <c r="C51" s="11" t="s">
        <v>130</v>
      </c>
      <c r="D51" s="12" t="s">
        <v>131</v>
      </c>
      <c r="E51" s="15" t="s">
        <v>124</v>
      </c>
      <c r="G51" s="19"/>
      <c r="H51" s="20"/>
      <c r="I51" s="20"/>
      <c r="J51" s="18"/>
      <c r="K51" s="18"/>
    </row>
    <row r="52" spans="2:11" ht="18.75" hidden="1" customHeight="1">
      <c r="B52" s="9" t="s">
        <v>157</v>
      </c>
      <c r="C52" s="9" t="s">
        <v>132</v>
      </c>
      <c r="D52" s="10" t="s">
        <v>74</v>
      </c>
      <c r="E52" s="14" t="s">
        <v>133</v>
      </c>
      <c r="G52" s="18"/>
      <c r="H52" s="18"/>
      <c r="I52" s="18"/>
      <c r="J52" s="18"/>
      <c r="K52" s="18"/>
    </row>
    <row r="53" spans="2:11" ht="18.75" hidden="1">
      <c r="B53" s="8" t="s">
        <v>157</v>
      </c>
      <c r="C53" s="11" t="s">
        <v>134</v>
      </c>
      <c r="D53" s="12" t="s">
        <v>135</v>
      </c>
      <c r="E53" s="15" t="s">
        <v>136</v>
      </c>
      <c r="G53" s="18"/>
      <c r="H53" s="18"/>
      <c r="I53" s="18"/>
      <c r="J53" s="18"/>
      <c r="K53" s="18"/>
    </row>
    <row r="54" spans="2:11" ht="18.75" hidden="1">
      <c r="B54" s="9" t="s">
        <v>157</v>
      </c>
      <c r="C54" s="9" t="s">
        <v>137</v>
      </c>
      <c r="D54" s="10" t="s">
        <v>124</v>
      </c>
      <c r="E54" s="14" t="s">
        <v>138</v>
      </c>
      <c r="G54" s="18"/>
      <c r="H54" s="18"/>
      <c r="I54" s="18"/>
      <c r="J54" s="18"/>
      <c r="K54" s="18"/>
    </row>
    <row r="55" spans="2:11" ht="18.75" hidden="1" customHeight="1">
      <c r="B55" s="8" t="s">
        <v>157</v>
      </c>
      <c r="C55" s="11" t="s">
        <v>139</v>
      </c>
      <c r="D55" s="12" t="s">
        <v>71</v>
      </c>
      <c r="E55" s="15" t="s">
        <v>49</v>
      </c>
      <c r="G55" s="18"/>
      <c r="H55" s="18"/>
      <c r="I55" s="18"/>
      <c r="J55" s="20"/>
      <c r="K55" s="18"/>
    </row>
    <row r="56" spans="2:11" ht="18.75" hidden="1" customHeight="1">
      <c r="B56" s="9" t="s">
        <v>157</v>
      </c>
      <c r="C56" s="9" t="s">
        <v>140</v>
      </c>
      <c r="D56" s="10" t="s">
        <v>141</v>
      </c>
      <c r="E56" s="14" t="s">
        <v>49</v>
      </c>
      <c r="G56" s="18"/>
      <c r="H56" s="18"/>
      <c r="I56" s="18"/>
      <c r="J56" s="18"/>
      <c r="K56" s="18"/>
    </row>
    <row r="57" spans="2:11" ht="18.75" hidden="1" customHeight="1">
      <c r="B57" s="8" t="s">
        <v>163</v>
      </c>
      <c r="C57" s="11" t="s">
        <v>142</v>
      </c>
      <c r="D57" s="12" t="s">
        <v>162</v>
      </c>
      <c r="E57" s="15" t="s">
        <v>133</v>
      </c>
      <c r="G57" s="18"/>
      <c r="H57" s="18"/>
      <c r="I57" s="18"/>
      <c r="J57" s="18"/>
      <c r="K57" s="18"/>
    </row>
    <row r="58" spans="2:11" ht="18.75">
      <c r="B58" s="9" t="s">
        <v>145</v>
      </c>
      <c r="C58" s="9" t="s">
        <v>146</v>
      </c>
      <c r="D58" s="10" t="s">
        <v>147</v>
      </c>
      <c r="E58" s="14" t="s">
        <v>148</v>
      </c>
    </row>
    <row r="59" spans="2:11" ht="18.75" customHeight="1">
      <c r="B59" s="8" t="s">
        <v>145</v>
      </c>
      <c r="C59" s="11" t="s">
        <v>149</v>
      </c>
      <c r="D59" s="12" t="s">
        <v>150</v>
      </c>
      <c r="E59" s="15" t="s">
        <v>148</v>
      </c>
    </row>
    <row r="60" spans="2:11" ht="18.75" customHeight="1">
      <c r="B60" s="9" t="s">
        <v>145</v>
      </c>
      <c r="C60" s="9" t="s">
        <v>151</v>
      </c>
      <c r="D60" s="10" t="s">
        <v>74</v>
      </c>
      <c r="E60" s="14" t="s">
        <v>148</v>
      </c>
    </row>
    <row r="61" spans="2:11" ht="18.75" hidden="1">
      <c r="B61" s="8" t="s">
        <v>163</v>
      </c>
      <c r="C61" s="11" t="s">
        <v>164</v>
      </c>
      <c r="D61" s="12" t="s">
        <v>165</v>
      </c>
      <c r="E61" s="15" t="s">
        <v>166</v>
      </c>
    </row>
    <row r="62" spans="2:11" ht="18.75" hidden="1">
      <c r="B62" s="9" t="s">
        <v>163</v>
      </c>
      <c r="C62" s="9" t="s">
        <v>167</v>
      </c>
      <c r="D62" s="10" t="s">
        <v>168</v>
      </c>
      <c r="E62" s="14" t="s">
        <v>59</v>
      </c>
    </row>
    <row r="63" spans="2:11" ht="18.75" hidden="1">
      <c r="B63" s="8" t="s">
        <v>163</v>
      </c>
      <c r="C63" s="11" t="s">
        <v>169</v>
      </c>
      <c r="D63" s="12" t="s">
        <v>165</v>
      </c>
      <c r="E63" s="15" t="s">
        <v>170</v>
      </c>
    </row>
    <row r="64" spans="2:11" ht="18.75" hidden="1">
      <c r="B64" s="9" t="s">
        <v>163</v>
      </c>
      <c r="C64" s="9" t="s">
        <v>171</v>
      </c>
      <c r="D64" s="10" t="s">
        <v>172</v>
      </c>
      <c r="E64" s="14" t="s">
        <v>173</v>
      </c>
    </row>
    <row r="65" spans="2:5" ht="18.75" hidden="1">
      <c r="B65" s="8" t="s">
        <v>163</v>
      </c>
      <c r="C65" s="11" t="s">
        <v>174</v>
      </c>
      <c r="D65" s="12" t="s">
        <v>133</v>
      </c>
      <c r="E65" s="15" t="s">
        <v>144</v>
      </c>
    </row>
    <row r="66" spans="2:5" ht="18.75" hidden="1">
      <c r="B66" s="9" t="s">
        <v>163</v>
      </c>
      <c r="C66" s="9" t="s">
        <v>175</v>
      </c>
      <c r="D66" s="10" t="s">
        <v>165</v>
      </c>
      <c r="E66" s="14" t="s">
        <v>176</v>
      </c>
    </row>
    <row r="67" spans="2:5" ht="18.75" hidden="1">
      <c r="B67" s="8" t="s">
        <v>163</v>
      </c>
      <c r="C67" s="11" t="s">
        <v>177</v>
      </c>
      <c r="D67" s="12" t="s">
        <v>178</v>
      </c>
      <c r="E67" s="15" t="s">
        <v>178</v>
      </c>
    </row>
    <row r="68" spans="2:5" ht="18.75" hidden="1">
      <c r="B68" s="9" t="s">
        <v>163</v>
      </c>
      <c r="C68" s="9" t="s">
        <v>93</v>
      </c>
      <c r="D68" s="10" t="s">
        <v>94</v>
      </c>
      <c r="E68" s="14" t="s">
        <v>49</v>
      </c>
    </row>
    <row r="69" spans="2:5" ht="18.75" hidden="1">
      <c r="B69" s="8" t="s">
        <v>153</v>
      </c>
      <c r="C69" s="11" t="s">
        <v>183</v>
      </c>
      <c r="D69" s="12" t="s">
        <v>184</v>
      </c>
      <c r="E69" s="15" t="s">
        <v>49</v>
      </c>
    </row>
    <row r="70" spans="2:5" ht="18.75" hidden="1">
      <c r="B70" s="9" t="s">
        <v>153</v>
      </c>
      <c r="C70" s="9" t="s">
        <v>179</v>
      </c>
      <c r="D70" s="10" t="s">
        <v>180</v>
      </c>
      <c r="E70" s="14" t="s">
        <v>49</v>
      </c>
    </row>
    <row r="71" spans="2:5" ht="18.75" hidden="1">
      <c r="B71" s="8" t="s">
        <v>153</v>
      </c>
      <c r="C71" s="11" t="s">
        <v>181</v>
      </c>
      <c r="D71" s="12" t="s">
        <v>182</v>
      </c>
      <c r="E71" s="15" t="s">
        <v>49</v>
      </c>
    </row>
    <row r="72" spans="2:5" ht="18.75" hidden="1">
      <c r="B72" s="8" t="s">
        <v>155</v>
      </c>
      <c r="C72" s="11" t="s">
        <v>187</v>
      </c>
      <c r="D72" s="12" t="s">
        <v>188</v>
      </c>
      <c r="E72" s="15" t="s">
        <v>104</v>
      </c>
    </row>
    <row r="73" spans="2:5" ht="18.75" hidden="1">
      <c r="B73" s="44" t="s">
        <v>154</v>
      </c>
      <c r="C73" s="52" t="s">
        <v>194</v>
      </c>
      <c r="D73" s="10" t="s">
        <v>165</v>
      </c>
      <c r="E73" s="14" t="s">
        <v>61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11EB-4CDD-447F-A978-66CECD9C8B76}">
  <dimension ref="G6:K120"/>
  <sheetViews>
    <sheetView topLeftCell="Q61" workbookViewId="0">
      <selection activeCell="Y139" sqref="Y139"/>
    </sheetView>
  </sheetViews>
  <sheetFormatPr defaultRowHeight="15"/>
  <cols>
    <col min="7" max="7" width="23.5703125" customWidth="1"/>
    <col min="8" max="8" width="32" customWidth="1"/>
    <col min="9" max="9" width="25.85546875" customWidth="1"/>
    <col min="10" max="10" width="23.85546875" customWidth="1"/>
  </cols>
  <sheetData>
    <row r="6" spans="7:10">
      <c r="G6" s="21"/>
    </row>
    <row r="7" spans="7:10">
      <c r="G7" s="21"/>
    </row>
    <row r="8" spans="7:10">
      <c r="G8" s="21"/>
    </row>
    <row r="9" spans="7:10">
      <c r="G9" s="21"/>
    </row>
    <row r="10" spans="7:10">
      <c r="G10" s="21"/>
    </row>
    <row r="11" spans="7:10">
      <c r="G11" s="21"/>
    </row>
    <row r="12" spans="7:10">
      <c r="G12" s="21"/>
    </row>
    <row r="13" spans="7:10">
      <c r="G13" s="21"/>
    </row>
    <row r="14" spans="7:10" ht="15.75" thickBot="1">
      <c r="G14" s="21"/>
    </row>
    <row r="15" spans="7:10" ht="26.25">
      <c r="H15" s="246" t="s">
        <v>152</v>
      </c>
      <c r="I15" s="247"/>
      <c r="J15" s="248"/>
    </row>
    <row r="16" spans="7:10" ht="21.75" thickBot="1">
      <c r="H16" s="31" t="s">
        <v>0</v>
      </c>
      <c r="I16" s="33" t="s">
        <v>14</v>
      </c>
      <c r="J16" s="36" t="s">
        <v>33</v>
      </c>
    </row>
    <row r="17" spans="7:11" ht="21.75" thickTop="1">
      <c r="H17" s="32" t="s">
        <v>52</v>
      </c>
      <c r="I17" s="34" t="s">
        <v>53</v>
      </c>
      <c r="J17" s="35" t="s">
        <v>49</v>
      </c>
    </row>
    <row r="18" spans="7:11" ht="21">
      <c r="H18" s="26" t="s">
        <v>68</v>
      </c>
      <c r="I18" s="23" t="s">
        <v>69</v>
      </c>
      <c r="J18" s="27" t="s">
        <v>49</v>
      </c>
    </row>
    <row r="19" spans="7:11" ht="21">
      <c r="H19" s="24" t="s">
        <v>73</v>
      </c>
      <c r="I19" s="22" t="s">
        <v>74</v>
      </c>
      <c r="J19" s="25" t="s">
        <v>75</v>
      </c>
    </row>
    <row r="20" spans="7:11" ht="21">
      <c r="H20" s="26" t="s">
        <v>76</v>
      </c>
      <c r="I20" s="23" t="s">
        <v>77</v>
      </c>
      <c r="J20" s="27" t="s">
        <v>49</v>
      </c>
    </row>
    <row r="21" spans="7:11" ht="21">
      <c r="H21" s="24" t="s">
        <v>78</v>
      </c>
      <c r="I21" s="22" t="s">
        <v>51</v>
      </c>
      <c r="J21" s="25" t="s">
        <v>49</v>
      </c>
    </row>
    <row r="22" spans="7:11" ht="21">
      <c r="H22" s="26" t="s">
        <v>79</v>
      </c>
      <c r="I22" s="23" t="s">
        <v>60</v>
      </c>
      <c r="J22" s="27" t="s">
        <v>74</v>
      </c>
    </row>
    <row r="23" spans="7:11" ht="21">
      <c r="H23" s="24" t="s">
        <v>80</v>
      </c>
      <c r="I23" s="22" t="s">
        <v>58</v>
      </c>
      <c r="J23" s="25" t="s">
        <v>49</v>
      </c>
    </row>
    <row r="24" spans="7:11" ht="21">
      <c r="H24" s="26" t="s">
        <v>81</v>
      </c>
      <c r="I24" s="23" t="s">
        <v>63</v>
      </c>
      <c r="J24" s="27" t="s">
        <v>82</v>
      </c>
    </row>
    <row r="25" spans="7:11" ht="21.75" thickBot="1">
      <c r="G25" s="38"/>
      <c r="H25" s="28" t="s">
        <v>85</v>
      </c>
      <c r="I25" s="29" t="s">
        <v>51</v>
      </c>
      <c r="J25" s="30" t="s">
        <v>49</v>
      </c>
    </row>
    <row r="26" spans="7:11">
      <c r="G26" s="37"/>
    </row>
    <row r="27" spans="7:11" ht="15.75" thickBot="1"/>
    <row r="28" spans="7:11" ht="26.25">
      <c r="G28" s="38"/>
      <c r="H28" s="249" t="s">
        <v>163</v>
      </c>
      <c r="I28" s="250"/>
      <c r="J28" s="251"/>
      <c r="K28" s="40"/>
    </row>
    <row r="29" spans="7:11" ht="21.75" thickBot="1">
      <c r="G29" s="39"/>
      <c r="H29" s="31" t="s">
        <v>0</v>
      </c>
      <c r="I29" s="33" t="s">
        <v>14</v>
      </c>
      <c r="J29" s="45" t="s">
        <v>33</v>
      </c>
    </row>
    <row r="30" spans="7:11" ht="21.75" thickTop="1">
      <c r="H30" s="34" t="s">
        <v>142</v>
      </c>
      <c r="I30" s="34" t="s">
        <v>162</v>
      </c>
      <c r="J30" s="34" t="s">
        <v>133</v>
      </c>
    </row>
    <row r="31" spans="7:11" ht="21">
      <c r="G31" s="39"/>
      <c r="H31" s="23" t="s">
        <v>164</v>
      </c>
      <c r="I31" s="23" t="s">
        <v>165</v>
      </c>
      <c r="J31" s="23" t="s">
        <v>166</v>
      </c>
    </row>
    <row r="32" spans="7:11" ht="21">
      <c r="H32" s="22" t="s">
        <v>167</v>
      </c>
      <c r="I32" s="22" t="s">
        <v>168</v>
      </c>
      <c r="J32" s="22" t="s">
        <v>59</v>
      </c>
    </row>
    <row r="33" spans="8:10" ht="21">
      <c r="H33" s="23" t="s">
        <v>169</v>
      </c>
      <c r="I33" s="23" t="s">
        <v>165</v>
      </c>
      <c r="J33" s="23" t="s">
        <v>170</v>
      </c>
    </row>
    <row r="34" spans="8:10" ht="21">
      <c r="H34" s="22" t="s">
        <v>171</v>
      </c>
      <c r="I34" s="22" t="s">
        <v>172</v>
      </c>
      <c r="J34" s="22" t="s">
        <v>173</v>
      </c>
    </row>
    <row r="35" spans="8:10" ht="21">
      <c r="H35" s="23" t="s">
        <v>174</v>
      </c>
      <c r="I35" s="23" t="s">
        <v>133</v>
      </c>
      <c r="J35" s="23" t="s">
        <v>144</v>
      </c>
    </row>
    <row r="36" spans="8:10" ht="21">
      <c r="H36" s="22" t="s">
        <v>175</v>
      </c>
      <c r="I36" s="22" t="s">
        <v>165</v>
      </c>
      <c r="J36" s="22" t="s">
        <v>176</v>
      </c>
    </row>
    <row r="37" spans="8:10" ht="21">
      <c r="H37" s="23" t="s">
        <v>177</v>
      </c>
      <c r="I37" s="23" t="s">
        <v>178</v>
      </c>
      <c r="J37" s="23" t="s">
        <v>178</v>
      </c>
    </row>
    <row r="38" spans="8:10" ht="21">
      <c r="H38" s="22" t="s">
        <v>93</v>
      </c>
      <c r="I38" s="22" t="s">
        <v>94</v>
      </c>
      <c r="J38" s="22" t="s">
        <v>49</v>
      </c>
    </row>
    <row r="40" spans="8:10" ht="15.75" thickBot="1"/>
    <row r="41" spans="8:10" ht="26.25">
      <c r="H41" s="249" t="s">
        <v>156</v>
      </c>
      <c r="I41" s="250"/>
      <c r="J41" s="251"/>
    </row>
    <row r="42" spans="8:10" ht="21.75" thickBot="1">
      <c r="H42" s="31" t="s">
        <v>0</v>
      </c>
      <c r="I42" s="47" t="s">
        <v>14</v>
      </c>
      <c r="J42" s="45" t="s">
        <v>33</v>
      </c>
    </row>
    <row r="43" spans="8:10" ht="21.75" thickTop="1">
      <c r="H43" s="32" t="s">
        <v>54</v>
      </c>
      <c r="I43" s="46" t="s">
        <v>55</v>
      </c>
      <c r="J43" s="48" t="s">
        <v>56</v>
      </c>
    </row>
    <row r="44" spans="8:10" ht="21">
      <c r="H44" s="26" t="s">
        <v>83</v>
      </c>
      <c r="I44" s="23" t="s">
        <v>39</v>
      </c>
      <c r="J44" s="27" t="s">
        <v>39</v>
      </c>
    </row>
    <row r="45" spans="8:10" ht="21">
      <c r="H45" s="24" t="s">
        <v>87</v>
      </c>
      <c r="I45" s="22" t="s">
        <v>88</v>
      </c>
      <c r="J45" s="25" t="s">
        <v>89</v>
      </c>
    </row>
    <row r="46" spans="8:10" ht="21">
      <c r="H46" s="26" t="s">
        <v>90</v>
      </c>
      <c r="I46" s="23" t="s">
        <v>63</v>
      </c>
      <c r="J46" s="27" t="s">
        <v>49</v>
      </c>
    </row>
    <row r="47" spans="8:10" ht="21">
      <c r="H47" s="24" t="s">
        <v>95</v>
      </c>
      <c r="I47" s="22" t="s">
        <v>96</v>
      </c>
      <c r="J47" s="25" t="s">
        <v>97</v>
      </c>
    </row>
    <row r="48" spans="8:10" ht="21">
      <c r="H48" s="26" t="s">
        <v>98</v>
      </c>
      <c r="I48" s="23" t="s">
        <v>74</v>
      </c>
      <c r="J48" s="27" t="s">
        <v>74</v>
      </c>
    </row>
    <row r="49" spans="8:10" ht="21.75" thickBot="1">
      <c r="H49" s="28" t="s">
        <v>99</v>
      </c>
      <c r="I49" s="29" t="s">
        <v>100</v>
      </c>
      <c r="J49" s="30" t="s">
        <v>101</v>
      </c>
    </row>
    <row r="50" spans="8:10" ht="15.75" thickBot="1"/>
    <row r="51" spans="8:10" ht="26.25">
      <c r="H51" s="249" t="s">
        <v>153</v>
      </c>
      <c r="I51" s="250"/>
      <c r="J51" s="251"/>
    </row>
    <row r="52" spans="8:10" ht="21.75" thickBot="1">
      <c r="H52" s="31" t="s">
        <v>0</v>
      </c>
      <c r="I52" s="33" t="s">
        <v>14</v>
      </c>
      <c r="J52" s="45" t="s">
        <v>33</v>
      </c>
    </row>
    <row r="53" spans="8:10" ht="21.75" thickTop="1">
      <c r="H53" s="32" t="s">
        <v>57</v>
      </c>
      <c r="I53" s="34" t="s">
        <v>158</v>
      </c>
      <c r="J53" s="48" t="s">
        <v>49</v>
      </c>
    </row>
    <row r="54" spans="8:10" ht="21">
      <c r="H54" s="26" t="s">
        <v>183</v>
      </c>
      <c r="I54" s="23" t="s">
        <v>184</v>
      </c>
      <c r="J54" s="27" t="s">
        <v>49</v>
      </c>
    </row>
    <row r="55" spans="8:10" ht="21">
      <c r="H55" s="24" t="s">
        <v>179</v>
      </c>
      <c r="I55" s="22" t="s">
        <v>180</v>
      </c>
      <c r="J55" s="25" t="s">
        <v>49</v>
      </c>
    </row>
    <row r="56" spans="8:10" ht="21.75" thickBot="1">
      <c r="H56" s="41" t="s">
        <v>181</v>
      </c>
      <c r="I56" s="42" t="s">
        <v>182</v>
      </c>
      <c r="J56" s="43" t="s">
        <v>49</v>
      </c>
    </row>
    <row r="58" spans="8:10" ht="15.75" thickBot="1"/>
    <row r="59" spans="8:10" ht="26.25">
      <c r="H59" s="249" t="s">
        <v>34</v>
      </c>
      <c r="I59" s="250"/>
      <c r="J59" s="251"/>
    </row>
    <row r="60" spans="8:10" ht="21.75" thickBot="1">
      <c r="H60" s="50" t="s">
        <v>0</v>
      </c>
      <c r="I60" s="47" t="s">
        <v>14</v>
      </c>
      <c r="J60" s="36" t="s">
        <v>33</v>
      </c>
    </row>
    <row r="61" spans="8:10" ht="21.75" thickTop="1">
      <c r="H61" s="49" t="s">
        <v>35</v>
      </c>
      <c r="I61" s="46" t="s">
        <v>36</v>
      </c>
      <c r="J61" s="35" t="s">
        <v>37</v>
      </c>
    </row>
    <row r="62" spans="8:10" ht="21">
      <c r="H62" s="26" t="s">
        <v>38</v>
      </c>
      <c r="I62" s="23" t="s">
        <v>39</v>
      </c>
      <c r="J62" s="27" t="s">
        <v>40</v>
      </c>
    </row>
    <row r="63" spans="8:10" ht="21">
      <c r="H63" s="24" t="s">
        <v>41</v>
      </c>
      <c r="I63" s="22" t="s">
        <v>42</v>
      </c>
      <c r="J63" s="25" t="s">
        <v>43</v>
      </c>
    </row>
    <row r="64" spans="8:10" ht="21">
      <c r="H64" s="26" t="s">
        <v>44</v>
      </c>
      <c r="I64" s="23" t="s">
        <v>45</v>
      </c>
      <c r="J64" s="27" t="s">
        <v>46</v>
      </c>
    </row>
    <row r="65" spans="8:10" ht="21">
      <c r="H65" s="24" t="s">
        <v>62</v>
      </c>
      <c r="I65" s="22" t="s">
        <v>63</v>
      </c>
      <c r="J65" s="25" t="s">
        <v>64</v>
      </c>
    </row>
    <row r="66" spans="8:10" ht="21">
      <c r="H66" s="26" t="s">
        <v>65</v>
      </c>
      <c r="I66" s="23" t="s">
        <v>66</v>
      </c>
      <c r="J66" s="27" t="s">
        <v>67</v>
      </c>
    </row>
    <row r="67" spans="8:10" ht="21">
      <c r="H67" s="24" t="s">
        <v>185</v>
      </c>
      <c r="I67" s="22" t="s">
        <v>143</v>
      </c>
      <c r="J67" s="25" t="s">
        <v>144</v>
      </c>
    </row>
    <row r="68" spans="8:10" ht="21">
      <c r="H68" s="26" t="s">
        <v>47</v>
      </c>
      <c r="I68" s="23" t="s">
        <v>48</v>
      </c>
      <c r="J68" s="27" t="s">
        <v>49</v>
      </c>
    </row>
    <row r="69" spans="8:10" ht="21">
      <c r="H69" s="24" t="s">
        <v>50</v>
      </c>
      <c r="I69" s="22" t="s">
        <v>51</v>
      </c>
      <c r="J69" s="25" t="s">
        <v>51</v>
      </c>
    </row>
    <row r="70" spans="8:10" ht="21">
      <c r="H70" s="26" t="s">
        <v>91</v>
      </c>
      <c r="I70" s="23" t="s">
        <v>92</v>
      </c>
      <c r="J70" s="27" t="s">
        <v>49</v>
      </c>
    </row>
    <row r="71" spans="8:10" ht="21">
      <c r="H71" s="24" t="s">
        <v>123</v>
      </c>
      <c r="I71" s="22" t="s">
        <v>118</v>
      </c>
      <c r="J71" s="25" t="s">
        <v>124</v>
      </c>
    </row>
    <row r="72" spans="8:10" ht="21">
      <c r="H72" s="26" t="s">
        <v>125</v>
      </c>
      <c r="I72" s="23" t="s">
        <v>124</v>
      </c>
      <c r="J72" s="27" t="s">
        <v>107</v>
      </c>
    </row>
    <row r="73" spans="8:10" ht="21.75" thickBot="1">
      <c r="H73" s="28" t="s">
        <v>126</v>
      </c>
      <c r="I73" s="29" t="s">
        <v>127</v>
      </c>
      <c r="J73" s="30" t="s">
        <v>107</v>
      </c>
    </row>
    <row r="75" spans="8:10" ht="15.75" thickBot="1"/>
    <row r="76" spans="8:10" ht="26.25">
      <c r="H76" s="243" t="s">
        <v>157</v>
      </c>
      <c r="I76" s="244"/>
      <c r="J76" s="245"/>
    </row>
    <row r="77" spans="8:10" ht="21.75" thickBot="1">
      <c r="H77" s="50" t="s">
        <v>0</v>
      </c>
      <c r="I77" s="47" t="s">
        <v>14</v>
      </c>
      <c r="J77" s="36" t="s">
        <v>33</v>
      </c>
    </row>
    <row r="78" spans="8:10" ht="21.75" thickTop="1">
      <c r="H78" s="49" t="s">
        <v>160</v>
      </c>
      <c r="I78" s="46" t="s">
        <v>161</v>
      </c>
      <c r="J78" s="35" t="s">
        <v>118</v>
      </c>
    </row>
    <row r="79" spans="8:10" ht="21">
      <c r="H79" s="26" t="s">
        <v>102</v>
      </c>
      <c r="I79" s="23" t="s">
        <v>159</v>
      </c>
      <c r="J79" s="27" t="s">
        <v>104</v>
      </c>
    </row>
    <row r="80" spans="8:10" ht="21">
      <c r="H80" s="24" t="s">
        <v>105</v>
      </c>
      <c r="I80" s="22" t="s">
        <v>106</v>
      </c>
      <c r="J80" s="25" t="s">
        <v>107</v>
      </c>
    </row>
    <row r="81" spans="8:10" ht="21">
      <c r="H81" s="26" t="s">
        <v>108</v>
      </c>
      <c r="I81" s="23" t="s">
        <v>109</v>
      </c>
      <c r="J81" s="27" t="s">
        <v>106</v>
      </c>
    </row>
    <row r="82" spans="8:10" ht="21">
      <c r="H82" s="24" t="s">
        <v>110</v>
      </c>
      <c r="I82" s="22" t="s">
        <v>111</v>
      </c>
      <c r="J82" s="25" t="s">
        <v>49</v>
      </c>
    </row>
    <row r="83" spans="8:10" ht="21">
      <c r="H83" s="26" t="s">
        <v>112</v>
      </c>
      <c r="I83" s="23" t="s">
        <v>109</v>
      </c>
      <c r="J83" s="27" t="s">
        <v>49</v>
      </c>
    </row>
    <row r="84" spans="8:10" ht="21">
      <c r="H84" s="24" t="s">
        <v>113</v>
      </c>
      <c r="I84" s="22" t="s">
        <v>114</v>
      </c>
      <c r="J84" s="25" t="s">
        <v>115</v>
      </c>
    </row>
    <row r="85" spans="8:10" ht="21">
      <c r="H85" s="26" t="s">
        <v>116</v>
      </c>
      <c r="I85" s="23" t="s">
        <v>103</v>
      </c>
      <c r="J85" s="27" t="s">
        <v>49</v>
      </c>
    </row>
    <row r="86" spans="8:10" ht="21">
      <c r="H86" s="24" t="s">
        <v>117</v>
      </c>
      <c r="I86" s="22" t="s">
        <v>118</v>
      </c>
      <c r="J86" s="25" t="s">
        <v>36</v>
      </c>
    </row>
    <row r="87" spans="8:10" ht="21">
      <c r="H87" s="26" t="s">
        <v>119</v>
      </c>
      <c r="I87" s="23" t="s">
        <v>120</v>
      </c>
      <c r="J87" s="27" t="s">
        <v>49</v>
      </c>
    </row>
    <row r="88" spans="8:10" ht="21">
      <c r="H88" s="24" t="s">
        <v>121</v>
      </c>
      <c r="I88" s="22" t="s">
        <v>122</v>
      </c>
      <c r="J88" s="25" t="s">
        <v>49</v>
      </c>
    </row>
    <row r="89" spans="8:10" ht="21">
      <c r="H89" s="26" t="s">
        <v>128</v>
      </c>
      <c r="I89" s="23" t="s">
        <v>129</v>
      </c>
      <c r="J89" s="27" t="s">
        <v>49</v>
      </c>
    </row>
    <row r="90" spans="8:10" ht="21">
      <c r="H90" s="24" t="s">
        <v>130</v>
      </c>
      <c r="I90" s="22" t="s">
        <v>131</v>
      </c>
      <c r="J90" s="25" t="s">
        <v>124</v>
      </c>
    </row>
    <row r="91" spans="8:10" ht="21">
      <c r="H91" s="26" t="s">
        <v>132</v>
      </c>
      <c r="I91" s="23" t="s">
        <v>74</v>
      </c>
      <c r="J91" s="27" t="s">
        <v>133</v>
      </c>
    </row>
    <row r="92" spans="8:10" ht="21">
      <c r="H92" s="24" t="s">
        <v>134</v>
      </c>
      <c r="I92" s="22" t="s">
        <v>135</v>
      </c>
      <c r="J92" s="25" t="s">
        <v>136</v>
      </c>
    </row>
    <row r="93" spans="8:10" ht="21">
      <c r="H93" s="26" t="s">
        <v>137</v>
      </c>
      <c r="I93" s="23" t="s">
        <v>124</v>
      </c>
      <c r="J93" s="27" t="s">
        <v>138</v>
      </c>
    </row>
    <row r="94" spans="8:10" ht="21">
      <c r="H94" s="24" t="s">
        <v>139</v>
      </c>
      <c r="I94" s="22" t="s">
        <v>71</v>
      </c>
      <c r="J94" s="25" t="s">
        <v>49</v>
      </c>
    </row>
    <row r="95" spans="8:10" ht="21.75" thickBot="1">
      <c r="H95" s="41" t="s">
        <v>140</v>
      </c>
      <c r="I95" s="42" t="s">
        <v>141</v>
      </c>
      <c r="J95" s="43" t="s">
        <v>49</v>
      </c>
    </row>
    <row r="96" spans="8:10" ht="15.75" thickBot="1"/>
    <row r="97" spans="7:10" ht="26.25">
      <c r="H97" s="243" t="s">
        <v>155</v>
      </c>
      <c r="I97" s="244"/>
      <c r="J97" s="245"/>
    </row>
    <row r="98" spans="7:10" ht="21.75" thickBot="1">
      <c r="H98" s="50" t="s">
        <v>0</v>
      </c>
      <c r="I98" s="47" t="s">
        <v>14</v>
      </c>
      <c r="J98" s="36" t="s">
        <v>33</v>
      </c>
    </row>
    <row r="99" spans="7:10" ht="21.75" thickTop="1">
      <c r="H99" s="24" t="s">
        <v>70</v>
      </c>
      <c r="I99" s="22" t="s">
        <v>71</v>
      </c>
      <c r="J99" s="25" t="s">
        <v>72</v>
      </c>
    </row>
    <row r="100" spans="7:10" ht="21">
      <c r="H100" s="26" t="s">
        <v>84</v>
      </c>
      <c r="I100" s="23" t="s">
        <v>71</v>
      </c>
      <c r="J100" s="27" t="s">
        <v>39</v>
      </c>
    </row>
    <row r="101" spans="7:10" ht="21">
      <c r="H101" s="24" t="s">
        <v>86</v>
      </c>
      <c r="I101" s="22" t="s">
        <v>37</v>
      </c>
      <c r="J101" s="25" t="s">
        <v>186</v>
      </c>
    </row>
    <row r="102" spans="7:10" ht="21.75" thickBot="1">
      <c r="H102" s="41" t="s">
        <v>187</v>
      </c>
      <c r="I102" s="42" t="s">
        <v>188</v>
      </c>
      <c r="J102" s="43" t="s">
        <v>104</v>
      </c>
    </row>
    <row r="105" spans="7:10">
      <c r="G105" s="37"/>
    </row>
    <row r="106" spans="7:10" ht="15.75" thickBot="1"/>
    <row r="107" spans="7:10" ht="26.25">
      <c r="H107" s="243" t="s">
        <v>154</v>
      </c>
      <c r="I107" s="244"/>
      <c r="J107" s="245"/>
    </row>
    <row r="108" spans="7:10" ht="21.75" thickBot="1">
      <c r="H108" s="50" t="s">
        <v>0</v>
      </c>
      <c r="I108" s="47" t="s">
        <v>14</v>
      </c>
      <c r="J108" s="36" t="s">
        <v>33</v>
      </c>
    </row>
    <row r="109" spans="7:10" ht="21.75" thickTop="1">
      <c r="H109" s="24" t="s">
        <v>191</v>
      </c>
      <c r="I109" s="22" t="s">
        <v>133</v>
      </c>
      <c r="J109" s="25" t="s">
        <v>172</v>
      </c>
    </row>
    <row r="110" spans="7:10" ht="21">
      <c r="H110" s="26" t="s">
        <v>193</v>
      </c>
      <c r="I110" s="23" t="s">
        <v>192</v>
      </c>
      <c r="J110" s="27" t="s">
        <v>60</v>
      </c>
    </row>
    <row r="111" spans="7:10" ht="21">
      <c r="H111" s="24" t="s">
        <v>190</v>
      </c>
      <c r="I111" s="22" t="s">
        <v>189</v>
      </c>
      <c r="J111" s="25" t="s">
        <v>61</v>
      </c>
    </row>
    <row r="112" spans="7:10" ht="21.75" thickBot="1">
      <c r="H112" s="41" t="s">
        <v>194</v>
      </c>
      <c r="I112" s="42" t="s">
        <v>165</v>
      </c>
      <c r="J112" s="43" t="s">
        <v>61</v>
      </c>
    </row>
    <row r="115" spans="8:10" ht="15.75" thickBot="1"/>
    <row r="116" spans="8:10" ht="26.25">
      <c r="H116" s="243" t="s">
        <v>145</v>
      </c>
      <c r="I116" s="244"/>
      <c r="J116" s="245"/>
    </row>
    <row r="117" spans="8:10" ht="21.75" thickBot="1">
      <c r="H117" s="50" t="s">
        <v>0</v>
      </c>
      <c r="I117" s="47" t="s">
        <v>14</v>
      </c>
      <c r="J117" s="36" t="s">
        <v>33</v>
      </c>
    </row>
    <row r="118" spans="8:10" ht="21.75" thickTop="1">
      <c r="H118" s="24" t="s">
        <v>146</v>
      </c>
      <c r="I118" s="22" t="s">
        <v>147</v>
      </c>
      <c r="J118" s="25" t="s">
        <v>148</v>
      </c>
    </row>
    <row r="119" spans="8:10" ht="21">
      <c r="H119" s="26" t="s">
        <v>149</v>
      </c>
      <c r="I119" s="23" t="s">
        <v>150</v>
      </c>
      <c r="J119" s="27" t="s">
        <v>148</v>
      </c>
    </row>
    <row r="120" spans="8:10" ht="21.75" thickBot="1">
      <c r="H120" s="28" t="s">
        <v>151</v>
      </c>
      <c r="I120" s="29" t="s">
        <v>74</v>
      </c>
      <c r="J120" s="30" t="s">
        <v>148</v>
      </c>
    </row>
  </sheetData>
  <mergeCells count="9">
    <mergeCell ref="H116:J116"/>
    <mergeCell ref="H15:J15"/>
    <mergeCell ref="H28:J28"/>
    <mergeCell ref="H41:J41"/>
    <mergeCell ref="H51:J51"/>
    <mergeCell ref="H59:J59"/>
    <mergeCell ref="H76:J76"/>
    <mergeCell ref="H97:J97"/>
    <mergeCell ref="H107:J10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A X N H U f 6 M o K K n A A A A + A A A A B I A H A B D b 2 5 m a W c v U G F j a 2 F n Z S 5 4 b W w g o h g A K K A U A A A A A A A A A A A A A A A A A A A A A A A A A A A A h Y 9 B D o I w F E S v Q r q n L Y i B k E 9 Z u J X E h G j c N q V C I x R D i + V u L j y S V 5 B E U X c u Z / I m e f O 4 3 S G f u t a 7 y s G o X m c o w B R 5 U o u + U r r O 0 G h P f o J y B j s u z r y W 3 g x r k 0 5 G Z a i x 9 p I S 4 p z D b o X 7 o S Y h p Q E 5 F t t S N L L j v t L G c i 0 k + q y q / y v E 4 P C S Y S G O E 7 y O I 4 q j J A C y 1 F A o / U X C 2 R h T I D 8 l b M b W j o N k U v v 7 E s g S g b x f s C d Q S w M E F A A C A A g A A X N H 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F z R 1 E o i k e 4 D g A A A B E A A A A T A B w A R m 9 y b X V s Y X M v U 2 V j d G l v b j E u b S C i G A A o o B Q A A A A A A A A A A A A A A A A A A A A A A A A A A A A r T k 0 u y c z P U w i G 0 I b W A F B L A Q I t A B Q A A g A I A A F z R 1 H + j K C i p w A A A P g A A A A S A A A A A A A A A A A A A A A A A A A A A A B D b 2 5 m a W c v U G F j a 2 F n Z S 5 4 b W x Q S w E C L Q A U A A I A C A A B c 0 d R D 8 r p q 6 Q A A A D p A A A A E w A A A A A A A A A A A A A A A A D z A A A A W 0 N v b n R l b n R f V H l w Z X N d L n h t b F B L A Q I t A B Q A A g A I A A F z R 1 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A + c x i x / n y S K z T p v 9 / w A / f A A A A A A I A A A A A A B B m A A A A A Q A A I A A A A D W c L k M c B s 4 h O H 4 2 a N O C y s 0 g g p A l s y L o I 8 s n Z 6 c O c T 9 t A A A A A A 6 A A A A A A g A A I A A A A L O w F G z a 7 e O R 8 U H s p B e 5 h b Y 4 H v v U V 4 v Y n 0 A h w e / j d y i m U A A A A G y o t f J U B C Q K / i S / i c 1 X z + 8 L w Y L v T 9 s a y 9 D G S B c q u V 6 A 3 U E m r O 0 A E 8 N 7 K k X m w 2 U i W o i m D y O P l Q f o 0 A o 1 R K x 9 O j l 7 q D d q / G 9 s 9 O a W D n i M v Z n h Q A A A A F E p D t Y L 0 s r s 0 / 6 h Z 5 N q C j g N B 8 T Z e m 6 B B Y b V u / E h C R 7 Q L 3 + Y R 8 M 3 g 6 Q 8 G B T a 8 o i + t J k n D F L p E T e v I R V 4 b F a y 0 r I = < / D a t a M a s h u p > 
</file>

<file path=customXml/itemProps1.xml><?xml version="1.0" encoding="utf-8"?>
<ds:datastoreItem xmlns:ds="http://schemas.openxmlformats.org/officeDocument/2006/customXml" ds:itemID="{43418511-7541-4FD8-BC18-52C9C61F8C6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Table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2020-10-04T09:39:40Z</dcterms:created>
  <dcterms:modified xsi:type="dcterms:W3CDTF">2020-10-10T15:38:11Z</dcterms:modified>
</cp:coreProperties>
</file>